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195" windowHeight="12240"/>
  </bookViews>
  <sheets>
    <sheet name="2013" sheetId="3" r:id="rId1"/>
    <sheet name="2012" sheetId="2" r:id="rId2"/>
  </sheets>
  <definedNames>
    <definedName name="_xlnm.Print_Area" localSheetId="1">'2012'!$A$1:$R$88</definedName>
    <definedName name="_xlnm.Print_Area" localSheetId="0">'2013'!$A$1:$R$89</definedName>
  </definedNames>
  <calcPr calcId="145621" calcOnSave="0"/>
</workbook>
</file>

<file path=xl/calcChain.xml><?xml version="1.0" encoding="utf-8"?>
<calcChain xmlns="http://schemas.openxmlformats.org/spreadsheetml/2006/main">
  <c r="F75" i="3" l="1"/>
  <c r="O27" i="3"/>
  <c r="O9" i="3" l="1"/>
  <c r="F11" i="3"/>
  <c r="D11" i="3"/>
  <c r="D18" i="3"/>
  <c r="D27" i="3" s="1"/>
  <c r="Q9" i="3"/>
  <c r="F22" i="3"/>
  <c r="F81" i="3"/>
  <c r="F62" i="3"/>
  <c r="F77" i="3" s="1"/>
  <c r="F33" i="3"/>
  <c r="D33" i="3"/>
  <c r="Q29" i="3"/>
  <c r="O29" i="3"/>
  <c r="F27" i="3"/>
  <c r="Q10" i="3"/>
  <c r="Q15" i="3" s="1"/>
  <c r="O10" i="3"/>
  <c r="O15" i="3" s="1"/>
  <c r="Q4" i="3"/>
  <c r="D29" i="3" l="1"/>
  <c r="D35" i="3" s="1"/>
  <c r="D39" i="3" s="1"/>
  <c r="O20" i="3" s="1"/>
  <c r="O22" i="3" s="1"/>
  <c r="O31" i="3" s="1"/>
  <c r="F83" i="3"/>
  <c r="F86" i="3" s="1"/>
  <c r="F29" i="3"/>
  <c r="F35" i="3" s="1"/>
  <c r="F39" i="3" s="1"/>
  <c r="F73" i="2"/>
  <c r="F79" i="2"/>
  <c r="Q29" i="2"/>
  <c r="O29" i="2"/>
  <c r="Q20" i="3" l="1"/>
  <c r="Q22" i="3" s="1"/>
  <c r="Q31" i="3" s="1"/>
  <c r="O9" i="2"/>
  <c r="Q9" i="2" l="1"/>
  <c r="O10" i="2" l="1"/>
  <c r="O15" i="2" s="1"/>
  <c r="D21" i="2"/>
  <c r="D26" i="2" s="1"/>
  <c r="D32" i="2"/>
  <c r="D10" i="2"/>
  <c r="F10" i="2"/>
  <c r="F21" i="2"/>
  <c r="F25" i="2"/>
  <c r="F32" i="2"/>
  <c r="F36" i="2"/>
  <c r="F26" i="2" l="1"/>
  <c r="F28" i="2" s="1"/>
  <c r="F34" i="2" s="1"/>
  <c r="F38" i="2" s="1"/>
  <c r="Q20" i="2" s="1"/>
  <c r="Q22" i="2" s="1"/>
  <c r="Q31" i="2" s="1"/>
  <c r="D28" i="2"/>
  <c r="D34" i="2" s="1"/>
  <c r="D38" i="2" s="1"/>
  <c r="O20" i="2" s="1"/>
  <c r="O22" i="2" s="1"/>
  <c r="O31" i="2" s="1"/>
  <c r="Q4" i="2" l="1"/>
  <c r="Q10" i="2"/>
  <c r="Q15" i="2" s="1"/>
  <c r="F61" i="2"/>
  <c r="F75" i="2" s="1"/>
  <c r="F81" i="2" s="1"/>
  <c r="F84" i="2" s="1"/>
</calcChain>
</file>

<file path=xl/comments1.xml><?xml version="1.0" encoding="utf-8"?>
<comments xmlns="http://schemas.openxmlformats.org/spreadsheetml/2006/main">
  <authors>
    <author>Thomas Milling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</commentList>
</comments>
</file>

<file path=xl/comments2.xml><?xml version="1.0" encoding="utf-8"?>
<comments xmlns="http://schemas.openxmlformats.org/spreadsheetml/2006/main">
  <authors>
    <author>Thomas Milling</author>
  </authors>
  <commentList>
    <comment ref="D36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</commentList>
</comments>
</file>

<file path=xl/sharedStrings.xml><?xml version="1.0" encoding="utf-8"?>
<sst xmlns="http://schemas.openxmlformats.org/spreadsheetml/2006/main" count="184" uniqueCount="76">
  <si>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</si>
  <si>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</si>
  <si>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</si>
  <si>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</si>
  <si>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</si>
  <si>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</si>
  <si>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</si>
  <si>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</si>
  <si>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</si>
  <si>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</si>
  <si>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</si>
  <si>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</si>
  <si>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</si>
  <si>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</si>
  <si>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</si>
  <si>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</si>
  <si>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</si>
  <si>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</si>
  <si>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</si>
  <si>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</si>
  <si>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</si>
  <si>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</si>
  <si>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Vandindvindingsafgift</t>
  </si>
  <si>
    <t>Reparation og vedligeholdelse, anlæg</t>
  </si>
  <si>
    <t>Vandprøver og service</t>
  </si>
  <si>
    <t>Kontrolcentral incl. telefon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</si>
  <si>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</si>
  <si>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</si>
  <si>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</si>
  <si>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</si>
  <si>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</si>
  <si>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</si>
  <si>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</si>
  <si>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</si>
  <si>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</si>
  <si>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Mellemregning Xellent afr</t>
  </si>
  <si>
    <t>Nick Sunderland</t>
  </si>
  <si>
    <t>Formand</t>
  </si>
  <si>
    <t>Henning Monnerup</t>
  </si>
  <si>
    <t>Kasserer</t>
  </si>
  <si>
    <t>Karl Jensen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</si>
  <si>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</si>
  <si>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</si>
  <si>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</si>
  <si>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</si>
  <si>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</si>
  <si>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</si>
  <si>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</si>
  <si>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</si>
  <si>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</si>
  <si>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</si>
  <si>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Gantrup Vandværk a.m.b.a.</t>
  </si>
  <si>
    <t>ÅRSREGNSKAB</t>
  </si>
  <si>
    <t>Renteindtægter</t>
  </si>
  <si>
    <t>Budgetteret resultat</t>
  </si>
  <si>
    <t xml:space="preserve">Vi passer på det gode vand! </t>
  </si>
  <si>
    <t>Finn Pedersen</t>
  </si>
  <si>
    <t xml:space="preserve">Tilslutningsafgift ny andelshaver </t>
  </si>
  <si>
    <t>Forskud, Horsens Kommune</t>
  </si>
  <si>
    <t>Pristalsregulering forskud Horsens Kommune</t>
  </si>
  <si>
    <t>Tilslutningsforskud, ny andelshaver</t>
  </si>
  <si>
    <t xml:space="preserve"> </t>
  </si>
  <si>
    <t>Gebyrer</t>
  </si>
  <si>
    <t>Periodeafgrænsning</t>
  </si>
  <si>
    <t>Forsikringer</t>
  </si>
  <si>
    <t>periodens resultat og vandværkets økonomiske stilling pr. 31. december 2012</t>
  </si>
  <si>
    <t>Gantrup, den     /        2013</t>
  </si>
  <si>
    <t>samt budget 2013</t>
  </si>
  <si>
    <t>Budget 2013</t>
  </si>
  <si>
    <t>Moms</t>
  </si>
  <si>
    <t>Gantrup, den     /        2014</t>
  </si>
  <si>
    <t>periodens resultat og vandværkets økonomiske stilling pr. 31. december 2013</t>
  </si>
  <si>
    <t>samt budget 2014</t>
  </si>
  <si>
    <t>Honorar fra kommunen</t>
  </si>
  <si>
    <t>Budget 2014</t>
  </si>
  <si>
    <t>10 års leje af Gantrup Forsamlingshus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</si>
</sst>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#,##0.00000"/>
    <numFmt numFmtId="166" formatCode="#,##0.00000;\-#,##0.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9" applyNumberFormat="0" applyAlignment="0" applyProtection="0"/>
    <xf numFmtId="0" fontId="19" fillId="7" borderId="10" applyNumberFormat="0" applyAlignment="0" applyProtection="0"/>
    <xf numFmtId="0" fontId="20" fillId="7" borderId="9" applyNumberFormat="0" applyAlignment="0" applyProtection="0"/>
    <xf numFmtId="0" fontId="21" fillId="0" borderId="11" applyNumberFormat="0" applyFill="0" applyAlignment="0" applyProtection="0"/>
    <xf numFmtId="0" fontId="22" fillId="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</cellStyleXfs>
  <cellXfs count="95">
    <xf numFmtId="0" fontId="0" fillId="0" borderId="0" xfId="0"/>
    <xf numFmtId="37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37" fontId="3" fillId="0" borderId="0" xfId="0" applyNumberFormat="1" applyFont="1" applyBorder="1"/>
    <xf numFmtId="164" fontId="7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applyNumberFormat="1" applyFont="1" applyBorder="1" applyAlignment="1">
      <alignment horizontal="left"/>
    </xf>
    <xf numFmtId="37" fontId="6" fillId="0" borderId="0" xfId="0" quotePrefix="1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9" fillId="0" borderId="0" xfId="0" applyNumberFormat="1" applyFont="1" applyFill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39" fontId="3" fillId="0" borderId="0" xfId="0" applyNumberFormat="1" applyFo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27" fillId="0" borderId="0" xfId="41" applyNumberFormat="1" applyFont="1"/>
    <xf numFmtId="3" fontId="27" fillId="0" borderId="1" xfId="41" applyNumberFormat="1" applyFont="1" applyBorder="1"/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9" fillId="0" borderId="0" xfId="0" applyNumberFormat="1" applyFont="1" applyFill="1" applyAlignment="1"/>
    <xf numFmtId="37" fontId="4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" fontId="3" fillId="0" borderId="0" xfId="0" applyNumberFormat="1" applyFont="1" applyFill="1"/>
    <xf numFmtId="37" fontId="3" fillId="0" borderId="0" xfId="0" applyNumberFormat="1" applyFont="1" applyFill="1" applyAlignment="1"/>
    <xf numFmtId="37" fontId="4" fillId="0" borderId="0" xfId="0" applyNumberFormat="1" applyFont="1" applyAlignment="1">
      <alignment horizontal="left"/>
    </xf>
    <xf numFmtId="3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center"/>
    </xf>
    <xf numFmtId="37" fontId="2" fillId="0" borderId="0" xfId="0" applyNumberFormat="1" applyFont="1" applyAlignment="1">
      <alignment horizontal="left"/>
    </xf>
    <xf numFmtId="37" fontId="2" fillId="0" borderId="0" xfId="4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9" fillId="2" borderId="0" xfId="0" applyNumberFormat="1" applyFont="1" applyFill="1" applyAlignment="1">
      <alignment horizontal="center"/>
    </xf>
  </cellXfs>
  <cellStyles count="43">
    <cellStyle name="20 % - Markeringsfarve1" xfId="18" builtinId="30" customBuiltin="1"/>
    <cellStyle name="20 % - Markeringsfarve2" xfId="22" builtinId="34" customBuiltin="1"/>
    <cellStyle name="20 % - Markeringsfarve3" xfId="26" builtinId="38" customBuiltin="1"/>
    <cellStyle name="20 % - Markeringsfarve4" xfId="30" builtinId="42" customBuiltin="1"/>
    <cellStyle name="20 % - Markeringsfarve5" xfId="34" builtinId="46" customBuiltin="1"/>
    <cellStyle name="20 % - Markeringsfarve6" xfId="38" builtinId="50" customBuiltin="1"/>
    <cellStyle name="40 % - Markeringsfarve1" xfId="19" builtinId="31" customBuiltin="1"/>
    <cellStyle name="40 % - Markeringsfarve2" xfId="23" builtinId="35" customBuiltin="1"/>
    <cellStyle name="40 % - Markeringsfarve3" xfId="27" builtinId="39" customBuiltin="1"/>
    <cellStyle name="40 % - Markeringsfarve4" xfId="31" builtinId="43" customBuiltin="1"/>
    <cellStyle name="40 % - Markeringsfarve5" xfId="35" builtinId="47" customBuiltin="1"/>
    <cellStyle name="40 % - Markeringsfarve6" xfId="39" builtinId="51" customBuiltin="1"/>
    <cellStyle name="60 % - Markeringsfarve1" xfId="20" builtinId="32" customBuiltin="1"/>
    <cellStyle name="60 % - Markeringsfarve2" xfId="24" builtinId="36" customBuiltin="1"/>
    <cellStyle name="60 % - Markeringsfarve3" xfId="28" builtinId="40" customBuiltin="1"/>
    <cellStyle name="60 % - Markeringsfarve4" xfId="32" builtinId="44" customBuiltin="1"/>
    <cellStyle name="60 % - Markeringsfarve5" xfId="36" builtinId="48" customBuiltin="1"/>
    <cellStyle name="60 % - Markeringsfarve6" xfId="40" builtinId="52" customBuiltin="1"/>
    <cellStyle name="Advarselstekst" xfId="14" builtinId="11" customBuiltin="1"/>
    <cellStyle name="Bemærk! 2" xfId="42"/>
    <cellStyle name="Beregning" xfId="11" builtinId="22" customBuiltin="1"/>
    <cellStyle name="Forklarende tekst" xfId="15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7" builtinId="29" customBuiltin="1"/>
    <cellStyle name="Markeringsfarve2" xfId="21" builtinId="33" customBuiltin="1"/>
    <cellStyle name="Markeringsfarve3" xfId="25" builtinId="37" customBuiltin="1"/>
    <cellStyle name="Markeringsfarve4" xfId="29" builtinId="41" customBuiltin="1"/>
    <cellStyle name="Markeringsfarve5" xfId="33" builtinId="45" customBuiltin="1"/>
    <cellStyle name="Markeringsfarve6" xfId="37" builtinId="49" customBuiltin="1"/>
    <cellStyle name="Neutral" xfId="8" builtinId="28" customBuiltin="1"/>
    <cellStyle name="Normal" xfId="0" builtinId="0"/>
    <cellStyle name="Normal 2" xfId="4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6" builtinId="25" customBuiltin="1"/>
    <cellStyle name="Ugyldig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tabSelected="1" workbookViewId="0">
      <selection activeCell="I63" sqref="I63"/>
    </sheetView>
  </sheetViews>
  <sheetFormatPr defaultRowHeight="12.75" x14ac:dyDescent="0.2"/>
  <cols>
    <col min="1" max="1" width="9.140625" style="26"/>
    <col min="2" max="2" width="15.42578125" style="1" customWidth="1"/>
    <col min="3" max="4" width="9.140625" style="1"/>
    <col min="5" max="5" width="2.28515625" style="1" customWidth="1"/>
    <col min="6" max="6" width="9.5703125" style="1" customWidth="1"/>
    <col min="7" max="7" width="1.85546875" style="1" customWidth="1"/>
    <col min="8" max="8" width="10.42578125" style="1" customWidth="1"/>
    <col min="9" max="9" width="11.42578125" style="4" customWidth="1"/>
    <col min="10" max="10" width="9.140625" style="1" hidden="1" customWidth="1"/>
    <col min="11" max="11" width="7.28515625" style="26" customWidth="1"/>
    <col min="12" max="12" width="10.42578125" style="1" customWidth="1"/>
    <col min="13" max="13" width="12.28515625" style="1" customWidth="1"/>
    <col min="14" max="14" width="13.7109375" style="1" customWidth="1"/>
    <col min="15" max="15" width="10.28515625" style="1" customWidth="1"/>
    <col min="16" max="16" width="8.7109375" style="1" customWidth="1"/>
    <col min="17" max="17" width="8.85546875" style="1" customWidth="1"/>
    <col min="18" max="18" width="6" style="4" customWidth="1"/>
    <col min="19" max="16384" width="9.140625" style="1"/>
  </cols>
  <sheetData>
    <row r="1" spans="1:20" ht="18.75" x14ac:dyDescent="0.3">
      <c r="A1" s="88" t="s">
        <v>0</v>
      </c>
      <c r="B1" s="92"/>
      <c r="C1" s="92"/>
      <c r="D1" s="92"/>
      <c r="E1" s="92"/>
      <c r="F1" s="92"/>
      <c r="G1" s="92"/>
      <c r="H1" s="92"/>
      <c r="I1" s="92"/>
      <c r="J1" s="77"/>
      <c r="K1" s="88" t="s">
        <v>1</v>
      </c>
      <c r="L1" s="92"/>
      <c r="M1" s="92"/>
      <c r="N1" s="92"/>
      <c r="O1" s="92"/>
      <c r="P1" s="92"/>
      <c r="Q1" s="92"/>
      <c r="R1" s="92"/>
    </row>
    <row r="2" spans="1:20" x14ac:dyDescent="0.2">
      <c r="A2" s="93" t="s">
        <v>2</v>
      </c>
      <c r="B2" s="92"/>
      <c r="C2" s="92"/>
      <c r="D2" s="92"/>
      <c r="E2" s="92"/>
      <c r="F2" s="92"/>
      <c r="G2" s="92"/>
      <c r="H2" s="92"/>
      <c r="I2" s="92"/>
      <c r="J2" s="77"/>
      <c r="K2" s="93" t="s">
        <v>3</v>
      </c>
      <c r="L2" s="92"/>
      <c r="M2" s="92"/>
      <c r="N2" s="92"/>
      <c r="O2" s="92"/>
      <c r="P2" s="92"/>
      <c r="Q2" s="92"/>
      <c r="R2" s="92"/>
    </row>
    <row r="3" spans="1:20" x14ac:dyDescent="0.2">
      <c r="A3" s="79"/>
      <c r="B3" s="77"/>
      <c r="C3" s="77"/>
      <c r="D3" s="77"/>
      <c r="E3" s="77"/>
      <c r="F3" s="77"/>
      <c r="G3" s="77"/>
      <c r="H3" s="77"/>
      <c r="I3" s="10"/>
      <c r="J3" s="77"/>
      <c r="L3" s="79"/>
      <c r="M3" s="77"/>
      <c r="N3" s="82"/>
      <c r="O3" s="82"/>
      <c r="P3" s="82"/>
      <c r="Q3" s="77"/>
      <c r="R3" s="76"/>
    </row>
    <row r="4" spans="1:20" s="2" customFormat="1" x14ac:dyDescent="0.2">
      <c r="A4" s="23"/>
      <c r="B4" s="11"/>
      <c r="C4" s="11"/>
      <c r="D4" s="3">
        <v>2013</v>
      </c>
      <c r="E4" s="11"/>
      <c r="F4" s="3">
        <v>2012</v>
      </c>
      <c r="G4" s="3"/>
      <c r="H4" s="3"/>
      <c r="I4" s="65"/>
      <c r="J4" s="11"/>
      <c r="L4" s="23"/>
      <c r="M4" s="11"/>
      <c r="N4" s="11"/>
      <c r="O4" s="3">
        <v>2013</v>
      </c>
      <c r="P4" s="11"/>
      <c r="Q4" s="3">
        <f>F4</f>
        <v>2012</v>
      </c>
      <c r="R4" s="65"/>
    </row>
    <row r="5" spans="1:20" s="2" customFormat="1" x14ac:dyDescent="0.2">
      <c r="A5" s="29"/>
      <c r="B5" s="12"/>
      <c r="C5" s="12"/>
      <c r="D5" s="12"/>
      <c r="E5" s="12"/>
      <c r="F5" s="7"/>
      <c r="G5" s="7"/>
      <c r="H5" s="7"/>
      <c r="I5" s="66"/>
      <c r="J5" s="12"/>
      <c r="L5" s="24" t="s">
        <v>4</v>
      </c>
      <c r="M5" s="13"/>
      <c r="N5" s="13"/>
      <c r="O5" s="13"/>
      <c r="P5" s="13"/>
      <c r="Q5" s="13"/>
      <c r="R5" s="15"/>
    </row>
    <row r="6" spans="1:20" x14ac:dyDescent="0.2">
      <c r="A6" s="24" t="s">
        <v>42</v>
      </c>
      <c r="B6" s="13"/>
      <c r="C6" s="13"/>
      <c r="D6" s="13"/>
      <c r="E6" s="13"/>
      <c r="F6" s="14"/>
      <c r="G6" s="14"/>
      <c r="H6" s="14"/>
      <c r="I6" s="15"/>
      <c r="J6" s="13"/>
      <c r="L6" s="25" t="s">
        <v>29</v>
      </c>
      <c r="M6" s="13"/>
      <c r="N6" s="13"/>
      <c r="O6" s="13"/>
      <c r="P6" s="13"/>
      <c r="Q6" s="14"/>
      <c r="R6" s="15"/>
    </row>
    <row r="7" spans="1:20" x14ac:dyDescent="0.2">
      <c r="A7" s="25" t="s">
        <v>5</v>
      </c>
      <c r="B7" s="13"/>
      <c r="C7" s="13"/>
      <c r="D7" s="64">
        <v>14407.45</v>
      </c>
      <c r="E7" s="13"/>
      <c r="F7" s="64">
        <v>14910.02</v>
      </c>
      <c r="G7" s="14"/>
      <c r="H7" s="14"/>
      <c r="I7" s="51"/>
      <c r="J7" s="13"/>
      <c r="L7" s="25" t="s">
        <v>10</v>
      </c>
      <c r="N7" s="13"/>
      <c r="O7" s="38">
        <v>771634.27</v>
      </c>
      <c r="P7" s="13"/>
      <c r="Q7" s="38">
        <v>696171.41</v>
      </c>
      <c r="R7" s="51"/>
    </row>
    <row r="8" spans="1:20" x14ac:dyDescent="0.2">
      <c r="A8" s="25" t="s">
        <v>6</v>
      </c>
      <c r="B8" s="13"/>
      <c r="C8" s="13"/>
      <c r="D8" s="64">
        <v>50373.86</v>
      </c>
      <c r="E8" s="13"/>
      <c r="F8" s="64">
        <v>50413.21</v>
      </c>
      <c r="G8" s="14"/>
      <c r="H8" s="14"/>
      <c r="I8" s="51"/>
      <c r="J8" s="13"/>
      <c r="L8" s="25" t="s">
        <v>30</v>
      </c>
      <c r="N8" s="13"/>
      <c r="O8" s="38">
        <v>0</v>
      </c>
      <c r="P8" s="13"/>
      <c r="Q8" s="38">
        <v>75462.86</v>
      </c>
      <c r="R8" s="51"/>
      <c r="T8" s="59"/>
    </row>
    <row r="9" spans="1:20" x14ac:dyDescent="0.2">
      <c r="A9" s="25" t="s">
        <v>57</v>
      </c>
      <c r="B9" s="13"/>
      <c r="C9" s="13"/>
      <c r="D9" s="64">
        <v>0</v>
      </c>
      <c r="E9" s="13"/>
      <c r="F9" s="64">
        <v>0</v>
      </c>
      <c r="G9" s="14"/>
      <c r="H9" s="14"/>
      <c r="I9" s="51"/>
      <c r="J9" s="13"/>
      <c r="L9" s="28" t="s">
        <v>31</v>
      </c>
      <c r="N9" s="13"/>
      <c r="O9" s="4">
        <f>-407742.1-38581.71-38581.71</f>
        <v>-484905.52</v>
      </c>
      <c r="P9" s="13"/>
      <c r="Q9" s="4">
        <f>-407742.1-38581.71</f>
        <v>-446323.81</v>
      </c>
      <c r="R9" s="51"/>
      <c r="T9" s="58"/>
    </row>
    <row r="10" spans="1:20" x14ac:dyDescent="0.2">
      <c r="A10" s="25" t="s">
        <v>73</v>
      </c>
      <c r="B10" s="13"/>
      <c r="C10" s="13"/>
      <c r="D10" s="64">
        <v>158.44999999999999</v>
      </c>
      <c r="E10" s="13"/>
      <c r="F10" s="64">
        <v>0</v>
      </c>
      <c r="G10" s="15"/>
      <c r="H10" s="15"/>
      <c r="I10" s="54"/>
      <c r="J10" s="13"/>
      <c r="L10" s="25" t="s">
        <v>32</v>
      </c>
      <c r="N10" s="13"/>
      <c r="O10" s="46">
        <f>SUM(O5:O9)</f>
        <v>286728.75</v>
      </c>
      <c r="P10" s="13"/>
      <c r="Q10" s="46">
        <f>SUM(Q5:Q9)</f>
        <v>325310.46000000002</v>
      </c>
      <c r="R10" s="54"/>
    </row>
    <row r="11" spans="1:20" x14ac:dyDescent="0.2">
      <c r="A11" s="24" t="s">
        <v>43</v>
      </c>
      <c r="B11" s="13"/>
      <c r="C11" s="13"/>
      <c r="D11" s="46">
        <f>SUM(D7:D10)</f>
        <v>64939.759999999995</v>
      </c>
      <c r="E11" s="13"/>
      <c r="F11" s="46">
        <f>SUM(F7:F10)</f>
        <v>65323.229999999996</v>
      </c>
      <c r="G11" s="14"/>
      <c r="H11" s="14"/>
      <c r="I11" s="54"/>
      <c r="J11" s="13"/>
      <c r="L11" s="25"/>
      <c r="M11" s="13"/>
      <c r="N11" s="13"/>
      <c r="O11" s="48"/>
      <c r="P11" s="13"/>
      <c r="Q11" s="48"/>
      <c r="R11" s="54"/>
    </row>
    <row r="12" spans="1:20" x14ac:dyDescent="0.2">
      <c r="A12" s="25"/>
      <c r="B12" s="13"/>
      <c r="C12" s="13"/>
      <c r="D12" s="48"/>
      <c r="E12" s="13"/>
      <c r="F12" s="48"/>
      <c r="G12" s="10"/>
      <c r="H12" s="10"/>
      <c r="I12" s="51"/>
      <c r="J12" s="13"/>
      <c r="L12" s="25" t="s">
        <v>33</v>
      </c>
      <c r="M12" s="13"/>
      <c r="N12" s="13"/>
      <c r="O12" s="60">
        <v>841168.49</v>
      </c>
      <c r="P12" s="13"/>
      <c r="Q12" s="60">
        <v>793078.11</v>
      </c>
      <c r="R12" s="51"/>
    </row>
    <row r="13" spans="1:20" x14ac:dyDescent="0.2">
      <c r="A13" s="79" t="s">
        <v>44</v>
      </c>
      <c r="B13" s="77"/>
      <c r="C13" s="77"/>
      <c r="D13" s="38"/>
      <c r="E13" s="77"/>
      <c r="F13" s="38"/>
      <c r="G13" s="10"/>
      <c r="H13" s="10"/>
      <c r="I13" s="51"/>
      <c r="J13" s="13"/>
      <c r="L13" s="25" t="s">
        <v>34</v>
      </c>
      <c r="M13" s="13"/>
      <c r="N13" s="13"/>
      <c r="O13" s="38">
        <v>0</v>
      </c>
      <c r="P13" s="13"/>
      <c r="Q13" s="38">
        <v>321.60000000000002</v>
      </c>
      <c r="R13" s="51"/>
    </row>
    <row r="14" spans="1:20" x14ac:dyDescent="0.2">
      <c r="B14" s="77"/>
      <c r="C14" s="77"/>
      <c r="D14" s="38"/>
      <c r="E14" s="77"/>
      <c r="F14" s="38"/>
      <c r="G14" s="14"/>
      <c r="H14" s="14"/>
      <c r="I14" s="51"/>
      <c r="J14" s="13"/>
      <c r="L14" s="25" t="s">
        <v>35</v>
      </c>
      <c r="M14" s="13"/>
      <c r="N14" s="13"/>
      <c r="O14" s="60">
        <v>0</v>
      </c>
      <c r="P14" s="13"/>
      <c r="Q14" s="60">
        <v>-20.98</v>
      </c>
      <c r="R14" s="51"/>
    </row>
    <row r="15" spans="1:20" ht="13.5" thickBot="1" x14ac:dyDescent="0.25">
      <c r="A15" s="25" t="s">
        <v>7</v>
      </c>
      <c r="B15" s="13"/>
      <c r="C15" s="13"/>
      <c r="D15" s="60">
        <v>6726.82</v>
      </c>
      <c r="E15" s="13"/>
      <c r="F15" s="60">
        <v>8234.99</v>
      </c>
      <c r="G15" s="14"/>
      <c r="H15" s="14"/>
      <c r="I15" s="51"/>
      <c r="J15" s="13"/>
      <c r="L15" s="24" t="s">
        <v>46</v>
      </c>
      <c r="M15" s="13"/>
      <c r="N15" s="13"/>
      <c r="O15" s="53">
        <f>SUM(O10:O14)</f>
        <v>1127897.24</v>
      </c>
      <c r="P15" s="13"/>
      <c r="Q15" s="53">
        <f>SUM(Q10:Q14)</f>
        <v>1118689.1900000002</v>
      </c>
      <c r="R15" s="54"/>
    </row>
    <row r="16" spans="1:20" ht="13.5" thickTop="1" x14ac:dyDescent="0.2">
      <c r="A16" s="25" t="s">
        <v>22</v>
      </c>
      <c r="B16" s="13"/>
      <c r="C16" s="13"/>
      <c r="D16" s="60">
        <v>0</v>
      </c>
      <c r="E16" s="13"/>
      <c r="F16" s="60">
        <v>0</v>
      </c>
      <c r="G16" s="14"/>
      <c r="H16" s="14"/>
      <c r="I16" s="51"/>
      <c r="J16" s="13"/>
      <c r="L16" s="25"/>
      <c r="M16" s="13"/>
      <c r="N16" s="13"/>
      <c r="O16" s="48"/>
      <c r="P16" s="13"/>
      <c r="Q16" s="48"/>
      <c r="R16" s="54"/>
    </row>
    <row r="17" spans="1:18" x14ac:dyDescent="0.2">
      <c r="A17" s="25" t="s">
        <v>25</v>
      </c>
      <c r="B17" s="13"/>
      <c r="C17" s="13"/>
      <c r="D17" s="60">
        <v>321.60000000000002</v>
      </c>
      <c r="E17" s="13"/>
      <c r="F17" s="60">
        <v>1286.4000000000001</v>
      </c>
      <c r="G17" s="14"/>
      <c r="H17" s="14"/>
      <c r="I17" s="51"/>
      <c r="J17" s="13"/>
      <c r="L17" s="24" t="s">
        <v>8</v>
      </c>
      <c r="M17" s="13"/>
      <c r="N17" s="13"/>
      <c r="O17" s="48"/>
      <c r="P17" s="13"/>
      <c r="Q17" s="48"/>
      <c r="R17" s="54"/>
    </row>
    <row r="18" spans="1:18" x14ac:dyDescent="0.2">
      <c r="A18" s="25" t="s">
        <v>23</v>
      </c>
      <c r="B18" s="13"/>
      <c r="C18" s="13"/>
      <c r="D18" s="60">
        <f>1002.88+6886.92+2358.92</f>
        <v>10248.720000000001</v>
      </c>
      <c r="E18" s="13"/>
      <c r="F18" s="60">
        <v>4517.92</v>
      </c>
      <c r="G18" s="14"/>
      <c r="H18" s="14"/>
      <c r="I18" s="51"/>
      <c r="J18" s="13"/>
      <c r="L18" s="25" t="s">
        <v>9</v>
      </c>
      <c r="M18" s="13"/>
      <c r="N18" s="13"/>
      <c r="O18" s="48"/>
      <c r="P18" s="13"/>
      <c r="Q18" s="48"/>
      <c r="R18" s="54"/>
    </row>
    <row r="19" spans="1:18" x14ac:dyDescent="0.2">
      <c r="A19" s="25" t="s">
        <v>24</v>
      </c>
      <c r="B19" s="13"/>
      <c r="C19" s="13"/>
      <c r="D19" s="60">
        <v>11408.14</v>
      </c>
      <c r="E19" s="13"/>
      <c r="F19" s="60">
        <v>7274.3</v>
      </c>
      <c r="G19" s="14"/>
      <c r="H19" s="14"/>
      <c r="I19" s="51"/>
      <c r="J19" s="13"/>
      <c r="L19" s="25"/>
      <c r="M19" s="25" t="s">
        <v>10</v>
      </c>
      <c r="N19" s="13"/>
      <c r="O19" s="60">
        <v>866977.48</v>
      </c>
      <c r="P19" s="13"/>
      <c r="Q19" s="60">
        <v>864037.08</v>
      </c>
      <c r="R19" s="54"/>
    </row>
    <row r="20" spans="1:18" x14ac:dyDescent="0.2">
      <c r="A20" s="25" t="s">
        <v>62</v>
      </c>
      <c r="B20" s="13"/>
      <c r="C20" s="13"/>
      <c r="D20" s="60">
        <v>1.1599999999999999</v>
      </c>
      <c r="E20" s="13"/>
      <c r="F20" s="60">
        <v>-1.07</v>
      </c>
      <c r="G20" s="14"/>
      <c r="H20" s="14"/>
      <c r="I20" s="51"/>
      <c r="J20" s="13"/>
      <c r="L20" s="25"/>
      <c r="M20" s="25" t="s">
        <v>18</v>
      </c>
      <c r="N20" s="13"/>
      <c r="O20" s="48">
        <f>+D39</f>
        <v>-13770.490000000005</v>
      </c>
      <c r="P20" s="13"/>
      <c r="Q20" s="48">
        <f>+F39</f>
        <v>2940.3999999999869</v>
      </c>
      <c r="R20" s="54"/>
    </row>
    <row r="21" spans="1:18" x14ac:dyDescent="0.2">
      <c r="A21" s="25" t="s">
        <v>11</v>
      </c>
      <c r="B21" s="13"/>
      <c r="C21" s="13"/>
      <c r="D21" s="60">
        <v>2035</v>
      </c>
      <c r="E21" s="13"/>
      <c r="F21" s="60">
        <v>1945</v>
      </c>
      <c r="G21" s="14"/>
      <c r="H21" s="14"/>
      <c r="I21" s="51"/>
      <c r="J21" s="13"/>
      <c r="L21" s="25"/>
      <c r="M21" s="25" t="s">
        <v>60</v>
      </c>
      <c r="N21" s="13"/>
      <c r="O21" s="48">
        <v>30130.01</v>
      </c>
      <c r="P21" s="13"/>
      <c r="Q21" s="48">
        <v>30130.01</v>
      </c>
      <c r="R21" s="54"/>
    </row>
    <row r="22" spans="1:18" x14ac:dyDescent="0.2">
      <c r="A22" s="25" t="s">
        <v>12</v>
      </c>
      <c r="B22" s="13"/>
      <c r="C22" s="13"/>
      <c r="D22" s="60">
        <v>1898.25</v>
      </c>
      <c r="E22" s="13"/>
      <c r="F22" s="60">
        <f>0+1748.4</f>
        <v>1748.4</v>
      </c>
      <c r="G22" s="14"/>
      <c r="H22" s="14"/>
      <c r="I22" s="51"/>
      <c r="J22" s="13"/>
      <c r="L22" s="25"/>
      <c r="M22" s="25" t="s">
        <v>13</v>
      </c>
      <c r="N22" s="16"/>
      <c r="O22" s="46">
        <f>SUM(O19:O21)</f>
        <v>883337</v>
      </c>
      <c r="P22" s="16"/>
      <c r="Q22" s="46">
        <f>SUM(Q19:Q21)</f>
        <v>897107.49</v>
      </c>
      <c r="R22" s="54"/>
    </row>
    <row r="23" spans="1:18" x14ac:dyDescent="0.2">
      <c r="A23" s="25" t="s">
        <v>64</v>
      </c>
      <c r="B23" s="13"/>
      <c r="C23" s="13"/>
      <c r="D23" s="60">
        <v>3554</v>
      </c>
      <c r="E23" s="13"/>
      <c r="F23" s="60">
        <v>2666.43</v>
      </c>
      <c r="G23" s="14"/>
      <c r="H23" s="14"/>
      <c r="I23" s="51"/>
      <c r="J23" s="13"/>
      <c r="L23" s="25"/>
      <c r="M23" s="25"/>
      <c r="N23" s="16"/>
      <c r="O23" s="54"/>
      <c r="P23" s="16"/>
      <c r="Q23" s="54"/>
      <c r="R23" s="54"/>
    </row>
    <row r="24" spans="1:18" x14ac:dyDescent="0.2">
      <c r="A24" s="25" t="s">
        <v>48</v>
      </c>
      <c r="B24" s="13"/>
      <c r="C24" s="13"/>
      <c r="D24" s="60">
        <v>2860.55</v>
      </c>
      <c r="E24" s="13"/>
      <c r="F24" s="60">
        <v>2827.47</v>
      </c>
      <c r="G24" s="10"/>
      <c r="H24" s="10"/>
      <c r="I24" s="51"/>
      <c r="J24" s="13"/>
      <c r="L24" s="25" t="s">
        <v>14</v>
      </c>
      <c r="M24" s="25" t="s">
        <v>58</v>
      </c>
      <c r="N24" s="13"/>
      <c r="O24" s="60">
        <v>229565.27</v>
      </c>
      <c r="P24" s="13"/>
      <c r="Q24" s="60">
        <v>227992.91</v>
      </c>
      <c r="R24" s="54"/>
    </row>
    <row r="25" spans="1:18" x14ac:dyDescent="0.2">
      <c r="A25" s="26" t="s">
        <v>49</v>
      </c>
      <c r="B25" s="77"/>
      <c r="C25" s="77"/>
      <c r="D25" s="60">
        <v>9611.4500000000007</v>
      </c>
      <c r="E25" s="77"/>
      <c r="F25" s="60">
        <v>9500.2900000000009</v>
      </c>
      <c r="G25" s="15"/>
      <c r="H25" s="15"/>
      <c r="I25" s="51"/>
      <c r="J25" s="13"/>
      <c r="L25" s="25"/>
      <c r="M25" s="25" t="s">
        <v>15</v>
      </c>
      <c r="N25" s="13"/>
      <c r="O25" s="60">
        <v>10797.92</v>
      </c>
      <c r="P25" s="13"/>
      <c r="Q25" s="60">
        <v>10562.98</v>
      </c>
      <c r="R25" s="51"/>
    </row>
    <row r="26" spans="1:18" x14ac:dyDescent="0.2">
      <c r="A26" s="25" t="s">
        <v>50</v>
      </c>
      <c r="B26" s="13"/>
      <c r="C26" s="13"/>
      <c r="D26" s="39">
        <v>1200</v>
      </c>
      <c r="E26" s="13"/>
      <c r="F26" s="39">
        <v>1200</v>
      </c>
      <c r="G26" s="17"/>
      <c r="H26" s="17"/>
      <c r="I26" s="54"/>
      <c r="J26" s="13"/>
      <c r="L26" s="25"/>
      <c r="M26" s="25" t="s">
        <v>69</v>
      </c>
      <c r="N26" s="13"/>
      <c r="O26" s="60">
        <v>2604.35</v>
      </c>
      <c r="P26" s="13"/>
      <c r="Q26" s="60">
        <v>-17048.97</v>
      </c>
      <c r="R26" s="51"/>
    </row>
    <row r="27" spans="1:18" x14ac:dyDescent="0.2">
      <c r="A27" s="24" t="s">
        <v>45</v>
      </c>
      <c r="B27" s="13"/>
      <c r="C27" s="13"/>
      <c r="D27" s="48">
        <f>SUM(D15:D26)</f>
        <v>49865.69</v>
      </c>
      <c r="E27" s="13"/>
      <c r="F27" s="48">
        <f>SUM(F13:F26)</f>
        <v>41200.130000000005</v>
      </c>
      <c r="G27" s="17"/>
      <c r="H27" s="17"/>
      <c r="I27" s="67"/>
      <c r="J27" s="13"/>
      <c r="L27" s="25"/>
      <c r="M27" s="25" t="s">
        <v>63</v>
      </c>
      <c r="N27" s="13"/>
      <c r="O27" s="38">
        <f>392.7</f>
        <v>392.7</v>
      </c>
      <c r="P27" s="13"/>
      <c r="Q27" s="38">
        <v>74.78</v>
      </c>
      <c r="R27" s="51"/>
    </row>
    <row r="28" spans="1:18" x14ac:dyDescent="0.2">
      <c r="A28" s="25"/>
      <c r="B28" s="13"/>
      <c r="C28" s="13"/>
      <c r="D28" s="49"/>
      <c r="E28" s="13"/>
      <c r="F28" s="49"/>
      <c r="G28" s="17"/>
      <c r="H28" s="17"/>
      <c r="I28" s="54"/>
      <c r="J28" s="13"/>
      <c r="L28" s="25"/>
      <c r="M28" s="25" t="s">
        <v>17</v>
      </c>
      <c r="N28" s="13"/>
      <c r="O28" s="60">
        <v>1200</v>
      </c>
      <c r="P28" s="13"/>
      <c r="Q28" s="60">
        <v>0</v>
      </c>
      <c r="R28" s="51"/>
    </row>
    <row r="29" spans="1:18" x14ac:dyDescent="0.2">
      <c r="A29" s="25" t="s">
        <v>16</v>
      </c>
      <c r="B29" s="13"/>
      <c r="C29" s="13"/>
      <c r="D29" s="48">
        <f>+D11-D27</f>
        <v>15074.069999999992</v>
      </c>
      <c r="E29" s="13"/>
      <c r="F29" s="48">
        <f>+F11-F27</f>
        <v>24123.099999999991</v>
      </c>
      <c r="G29" s="17"/>
      <c r="H29" s="17"/>
      <c r="I29" s="67"/>
      <c r="J29" s="13"/>
      <c r="L29" s="25"/>
      <c r="M29" s="13"/>
      <c r="N29" s="13"/>
      <c r="O29" s="46">
        <f>SUM(O24:O28)</f>
        <v>244560.24000000002</v>
      </c>
      <c r="P29" s="13"/>
      <c r="Q29" s="46">
        <f>SUM(Q24:Q28)</f>
        <v>221581.7</v>
      </c>
      <c r="R29" s="51"/>
    </row>
    <row r="30" spans="1:18" x14ac:dyDescent="0.2">
      <c r="A30" s="25"/>
      <c r="B30" s="13"/>
      <c r="C30" s="13"/>
      <c r="D30" s="49"/>
      <c r="E30" s="13"/>
      <c r="F30" s="49"/>
      <c r="G30" s="17"/>
      <c r="H30" s="17"/>
      <c r="I30" s="51"/>
      <c r="J30" s="13"/>
      <c r="L30" s="24"/>
      <c r="M30" s="13"/>
      <c r="N30" s="13"/>
      <c r="O30" s="48"/>
      <c r="P30" s="13"/>
      <c r="Q30" s="48"/>
      <c r="R30" s="54"/>
    </row>
    <row r="31" spans="1:18" ht="13.5" thickBot="1" x14ac:dyDescent="0.25">
      <c r="A31" s="25" t="s">
        <v>53</v>
      </c>
      <c r="B31" s="13"/>
      <c r="C31" s="13"/>
      <c r="D31" s="60">
        <v>11309.51</v>
      </c>
      <c r="E31" s="13"/>
      <c r="F31" s="60">
        <v>21591.98</v>
      </c>
      <c r="G31" s="50"/>
      <c r="H31" s="50"/>
      <c r="I31" s="51"/>
      <c r="J31" s="13"/>
      <c r="L31" s="24" t="s">
        <v>47</v>
      </c>
      <c r="M31" s="13"/>
      <c r="N31" s="13"/>
      <c r="O31" s="55">
        <f>+O22+O29</f>
        <v>1127897.24</v>
      </c>
      <c r="P31" s="13"/>
      <c r="Q31" s="55">
        <f>+Q22+Q29</f>
        <v>1118689.19</v>
      </c>
      <c r="R31" s="54"/>
    </row>
    <row r="32" spans="1:18" x14ac:dyDescent="0.2">
      <c r="A32" s="35" t="s">
        <v>59</v>
      </c>
      <c r="B32" s="16"/>
      <c r="C32" s="16"/>
      <c r="D32" s="61">
        <v>1572.36</v>
      </c>
      <c r="E32" s="16"/>
      <c r="F32" s="61">
        <v>4192.97</v>
      </c>
      <c r="G32" s="51"/>
      <c r="H32" s="51"/>
      <c r="I32" s="51"/>
      <c r="J32" s="13"/>
      <c r="L32" s="26"/>
      <c r="M32" s="77"/>
      <c r="N32" s="77"/>
      <c r="O32" s="77"/>
      <c r="P32" s="77"/>
      <c r="Q32" s="77"/>
      <c r="R32" s="54"/>
    </row>
    <row r="33" spans="1:22" x14ac:dyDescent="0.2">
      <c r="A33" s="25"/>
      <c r="B33" s="13"/>
      <c r="C33" s="13"/>
      <c r="D33" s="51">
        <f>+D31-D32</f>
        <v>9737.15</v>
      </c>
      <c r="E33" s="13"/>
      <c r="F33" s="51">
        <f>+F31-F32</f>
        <v>17399.009999999998</v>
      </c>
      <c r="G33" s="50"/>
      <c r="H33" s="50"/>
      <c r="I33" s="54"/>
      <c r="J33" s="13"/>
      <c r="L33" s="26"/>
      <c r="R33" s="10"/>
    </row>
    <row r="34" spans="1:22" x14ac:dyDescent="0.2">
      <c r="A34" s="25"/>
      <c r="B34" s="13"/>
      <c r="C34" s="13"/>
      <c r="D34" s="48"/>
      <c r="E34" s="13"/>
      <c r="F34" s="48"/>
      <c r="G34" s="17"/>
      <c r="H34" s="17"/>
      <c r="I34" s="54"/>
      <c r="J34" s="13"/>
      <c r="L34" s="26"/>
      <c r="M34" s="75" t="s">
        <v>36</v>
      </c>
      <c r="N34" s="81"/>
      <c r="P34" s="75" t="s">
        <v>38</v>
      </c>
      <c r="Q34" s="75"/>
    </row>
    <row r="35" spans="1:22" x14ac:dyDescent="0.2">
      <c r="A35" s="25" t="s">
        <v>26</v>
      </c>
      <c r="B35" s="13"/>
      <c r="C35" s="13"/>
      <c r="D35" s="48">
        <f>+D29+D33</f>
        <v>24811.219999999994</v>
      </c>
      <c r="E35" s="13"/>
      <c r="F35" s="48">
        <f>+F29+F33</f>
        <v>41522.109999999986</v>
      </c>
      <c r="G35" s="17"/>
      <c r="H35" s="17"/>
      <c r="I35" s="67"/>
      <c r="J35" s="13"/>
      <c r="L35" s="26"/>
      <c r="M35" s="77" t="s">
        <v>37</v>
      </c>
      <c r="N35" s="77"/>
      <c r="P35" s="76" t="s">
        <v>39</v>
      </c>
      <c r="Q35" s="76"/>
      <c r="R35" s="18"/>
      <c r="T35" s="57"/>
      <c r="U35" s="57"/>
      <c r="V35" s="57"/>
    </row>
    <row r="36" spans="1:22" x14ac:dyDescent="0.2">
      <c r="A36" s="25" t="s">
        <v>27</v>
      </c>
      <c r="B36" s="13"/>
      <c r="C36" s="13"/>
      <c r="D36" s="49"/>
      <c r="E36" s="13"/>
      <c r="F36" s="49"/>
      <c r="G36" s="17"/>
      <c r="H36" s="17"/>
      <c r="I36" s="54"/>
      <c r="J36" s="13"/>
      <c r="L36" s="26"/>
      <c r="M36" s="77"/>
      <c r="N36" s="77"/>
      <c r="O36" s="77"/>
      <c r="P36" s="77"/>
      <c r="Q36" s="77"/>
      <c r="R36" s="76"/>
    </row>
    <row r="37" spans="1:22" x14ac:dyDescent="0.2">
      <c r="A37" s="25"/>
      <c r="B37" s="13" t="s">
        <v>28</v>
      </c>
      <c r="C37" s="13"/>
      <c r="D37" s="47">
        <v>38581.71</v>
      </c>
      <c r="E37" s="13"/>
      <c r="F37" s="47">
        <v>38581.71</v>
      </c>
      <c r="G37" s="50"/>
      <c r="H37" s="50"/>
      <c r="I37" s="54"/>
      <c r="J37" s="13"/>
      <c r="L37" s="79" t="s">
        <v>19</v>
      </c>
      <c r="M37" s="77"/>
      <c r="N37" s="77"/>
      <c r="O37" s="77"/>
      <c r="P37" s="77"/>
      <c r="Q37" s="77"/>
      <c r="R37" s="10"/>
    </row>
    <row r="38" spans="1:22" x14ac:dyDescent="0.2">
      <c r="A38" s="25"/>
      <c r="B38" s="13"/>
      <c r="C38" s="13"/>
      <c r="D38" s="48"/>
      <c r="E38" s="13"/>
      <c r="F38" s="48"/>
      <c r="G38" s="50"/>
      <c r="H38" s="50"/>
      <c r="I38" s="54"/>
      <c r="J38" s="13"/>
      <c r="L38" s="26" t="s">
        <v>20</v>
      </c>
      <c r="M38" s="77"/>
      <c r="N38" s="77"/>
      <c r="O38" s="77"/>
      <c r="P38" s="77"/>
      <c r="Q38" s="77"/>
      <c r="R38" s="10"/>
    </row>
    <row r="39" spans="1:22" ht="13.5" thickBot="1" x14ac:dyDescent="0.25">
      <c r="A39" s="25" t="s">
        <v>18</v>
      </c>
      <c r="B39" s="13"/>
      <c r="C39" s="13"/>
      <c r="D39" s="52">
        <f>+D35-D37</f>
        <v>-13770.490000000005</v>
      </c>
      <c r="E39" s="13"/>
      <c r="F39" s="52">
        <f>+F35-F37</f>
        <v>2940.3999999999869</v>
      </c>
      <c r="I39" s="5"/>
      <c r="J39" s="13"/>
      <c r="L39" s="26" t="s">
        <v>21</v>
      </c>
      <c r="M39" s="77"/>
      <c r="N39" s="77"/>
      <c r="O39" s="77"/>
      <c r="P39" s="77"/>
      <c r="Q39" s="77"/>
      <c r="R39" s="10"/>
    </row>
    <row r="40" spans="1:22" ht="13.5" thickTop="1" x14ac:dyDescent="0.2">
      <c r="I40" s="5"/>
      <c r="J40" s="13"/>
      <c r="L40" s="26" t="s">
        <v>71</v>
      </c>
      <c r="M40" s="77"/>
      <c r="N40" s="77"/>
      <c r="O40" s="77"/>
      <c r="P40" s="77"/>
      <c r="Q40" s="77"/>
      <c r="R40" s="10"/>
    </row>
    <row r="41" spans="1:22" x14ac:dyDescent="0.2">
      <c r="J41" s="13"/>
      <c r="L41" s="26" t="s">
        <v>70</v>
      </c>
      <c r="M41" s="77"/>
      <c r="N41" s="77"/>
      <c r="O41" s="77"/>
      <c r="P41" s="77"/>
      <c r="Q41" s="77"/>
      <c r="R41" s="10"/>
    </row>
    <row r="42" spans="1:22" x14ac:dyDescent="0.2">
      <c r="J42" s="77"/>
      <c r="L42" s="26"/>
      <c r="M42" s="77"/>
      <c r="N42" s="77"/>
      <c r="O42" s="77"/>
      <c r="P42" s="77"/>
      <c r="Q42" s="77"/>
      <c r="R42" s="10"/>
    </row>
    <row r="43" spans="1:22" x14ac:dyDescent="0.2">
      <c r="I43" s="1"/>
      <c r="J43" s="77"/>
      <c r="L43" s="26"/>
      <c r="R43" s="10"/>
    </row>
    <row r="44" spans="1:22" x14ac:dyDescent="0.2">
      <c r="A44" s="1"/>
      <c r="G44" s="77"/>
      <c r="H44" s="77"/>
      <c r="I44" s="77"/>
      <c r="J44" s="77"/>
      <c r="L44" s="26" t="s">
        <v>40</v>
      </c>
      <c r="M44" s="77"/>
      <c r="N44" s="77"/>
      <c r="O44" s="77"/>
      <c r="P44" s="77"/>
      <c r="Q44" s="77" t="s">
        <v>56</v>
      </c>
      <c r="R44" s="10"/>
    </row>
    <row r="45" spans="1:22" x14ac:dyDescent="0.2">
      <c r="B45" s="77"/>
      <c r="C45" s="77"/>
      <c r="D45" s="77"/>
      <c r="E45" s="77"/>
      <c r="F45" s="77"/>
      <c r="G45" s="77"/>
      <c r="H45" s="77"/>
      <c r="I45" s="77"/>
      <c r="J45" s="77"/>
      <c r="L45" s="26"/>
      <c r="M45" s="77"/>
      <c r="N45" s="77" t="s">
        <v>41</v>
      </c>
      <c r="O45" s="77"/>
      <c r="P45" s="77"/>
      <c r="Q45" s="77"/>
      <c r="R45" s="10"/>
    </row>
    <row r="46" spans="1:22" x14ac:dyDescent="0.2">
      <c r="B46" s="77"/>
      <c r="C46" s="77"/>
      <c r="D46" s="77"/>
      <c r="E46" s="77"/>
      <c r="F46" s="77"/>
      <c r="G46" s="20"/>
      <c r="H46" s="20"/>
      <c r="I46" s="20"/>
      <c r="J46" s="77"/>
    </row>
    <row r="47" spans="1:22" x14ac:dyDescent="0.2">
      <c r="B47" s="77"/>
      <c r="C47" s="77"/>
      <c r="D47" s="77"/>
      <c r="E47" s="77"/>
      <c r="F47" s="20"/>
      <c r="G47" s="81"/>
      <c r="H47" s="81"/>
      <c r="I47" s="18"/>
      <c r="J47" s="77"/>
    </row>
    <row r="48" spans="1:22" x14ac:dyDescent="0.2">
      <c r="B48" s="77"/>
      <c r="C48" s="77"/>
      <c r="D48" s="77"/>
      <c r="E48" s="77"/>
      <c r="F48" s="81"/>
      <c r="G48" s="81"/>
      <c r="H48" s="81"/>
      <c r="I48" s="18"/>
      <c r="J48" s="77"/>
      <c r="L48" s="77"/>
      <c r="M48" s="77" t="s">
        <v>61</v>
      </c>
      <c r="N48" s="77"/>
      <c r="O48" s="77"/>
      <c r="P48" s="77"/>
      <c r="Q48" s="77"/>
      <c r="R48" s="10"/>
    </row>
    <row r="49" spans="1:19" x14ac:dyDescent="0.2">
      <c r="B49" s="77"/>
      <c r="C49" s="77"/>
      <c r="D49" s="77"/>
      <c r="E49" s="77"/>
      <c r="F49" s="81"/>
      <c r="G49" s="77"/>
      <c r="H49" s="77"/>
      <c r="I49" s="10"/>
      <c r="J49" s="77"/>
      <c r="L49" s="77"/>
      <c r="M49" s="77"/>
      <c r="N49" s="77"/>
      <c r="O49" s="77"/>
      <c r="P49" s="77"/>
      <c r="Q49" s="77"/>
      <c r="R49" s="10"/>
    </row>
    <row r="50" spans="1:19" ht="27" x14ac:dyDescent="0.35">
      <c r="B50" s="77"/>
      <c r="C50" s="77"/>
      <c r="D50" s="77"/>
      <c r="E50" s="77"/>
      <c r="F50" s="10"/>
      <c r="G50" s="77"/>
      <c r="H50" s="77"/>
      <c r="I50" s="10"/>
      <c r="J50" s="77"/>
      <c r="K50" s="45"/>
      <c r="L50" s="77"/>
      <c r="M50" s="77"/>
      <c r="N50" s="77"/>
      <c r="O50" s="77"/>
      <c r="P50" s="77"/>
      <c r="Q50" s="77"/>
      <c r="R50" s="10"/>
    </row>
    <row r="51" spans="1:19" ht="27" x14ac:dyDescent="0.35">
      <c r="B51" s="77"/>
      <c r="C51" s="77"/>
      <c r="D51" s="77"/>
      <c r="E51" s="77"/>
      <c r="F51" s="77"/>
      <c r="G51" s="77"/>
      <c r="H51" s="77"/>
      <c r="I51" s="10"/>
      <c r="J51" s="77"/>
      <c r="K51" s="78"/>
      <c r="M51" s="94" t="s">
        <v>51</v>
      </c>
      <c r="N51" s="94"/>
      <c r="O51" s="94"/>
      <c r="P51" s="94"/>
      <c r="Q51" s="94"/>
      <c r="R51" s="94"/>
      <c r="S51" s="78"/>
    </row>
    <row r="52" spans="1:19" x14ac:dyDescent="0.2">
      <c r="B52" s="77"/>
      <c r="C52" s="77"/>
      <c r="D52" s="77"/>
      <c r="E52" s="77"/>
      <c r="F52" s="77"/>
      <c r="G52" s="77"/>
      <c r="H52" s="77"/>
      <c r="I52" s="10"/>
      <c r="J52" s="77"/>
      <c r="L52" s="77"/>
      <c r="M52" s="77"/>
      <c r="N52" s="77"/>
      <c r="O52" s="77"/>
      <c r="P52" s="77"/>
      <c r="Q52" s="77"/>
      <c r="R52" s="10"/>
    </row>
    <row r="53" spans="1:19" x14ac:dyDescent="0.2">
      <c r="B53" s="77"/>
      <c r="C53" s="77"/>
      <c r="D53" s="77"/>
      <c r="E53" s="77"/>
      <c r="F53" s="77"/>
      <c r="G53" s="77"/>
      <c r="H53" s="77"/>
      <c r="I53" s="10"/>
      <c r="J53" s="77"/>
      <c r="L53" s="77"/>
      <c r="M53" s="77"/>
      <c r="N53" s="77"/>
      <c r="O53" s="77"/>
      <c r="P53" s="77"/>
      <c r="Q53" s="77"/>
      <c r="R53" s="10"/>
    </row>
    <row r="54" spans="1:19" x14ac:dyDescent="0.2">
      <c r="B54" s="77"/>
      <c r="C54" s="77"/>
      <c r="D54" s="77"/>
      <c r="E54" s="77"/>
      <c r="F54" s="77"/>
      <c r="G54" s="77"/>
      <c r="H54" s="77"/>
      <c r="I54" s="10"/>
      <c r="J54" s="77"/>
      <c r="L54" s="77"/>
      <c r="M54" s="77"/>
      <c r="N54" s="77"/>
      <c r="O54" s="77"/>
      <c r="P54" s="77"/>
      <c r="Q54" s="77"/>
      <c r="R54" s="10"/>
    </row>
    <row r="55" spans="1:19" ht="18.75" x14ac:dyDescent="0.3">
      <c r="B55" s="77"/>
      <c r="C55" s="77"/>
      <c r="D55" s="77"/>
      <c r="E55" s="77"/>
      <c r="F55" s="77"/>
      <c r="G55" s="80"/>
      <c r="H55" s="80"/>
      <c r="I55" s="80"/>
      <c r="J55" s="77"/>
      <c r="L55" s="77"/>
      <c r="M55" s="77"/>
      <c r="N55" s="77"/>
      <c r="O55" s="77"/>
      <c r="P55" s="77"/>
      <c r="Q55" s="77"/>
      <c r="R55" s="10"/>
    </row>
    <row r="56" spans="1:19" ht="18.75" x14ac:dyDescent="0.3">
      <c r="A56" s="90" t="s">
        <v>74</v>
      </c>
      <c r="B56" s="90"/>
      <c r="C56" s="91"/>
      <c r="D56" s="91"/>
      <c r="E56" s="80"/>
      <c r="F56" s="80"/>
      <c r="G56" s="82"/>
      <c r="H56" s="82"/>
      <c r="I56" s="82"/>
      <c r="J56" s="77"/>
      <c r="L56" s="77"/>
      <c r="M56" s="77"/>
      <c r="N56" s="77"/>
      <c r="O56" s="77"/>
      <c r="P56" s="77"/>
      <c r="Q56" s="77"/>
      <c r="R56" s="10"/>
    </row>
    <row r="57" spans="1:19" x14ac:dyDescent="0.2">
      <c r="A57" s="85" t="s">
        <v>2</v>
      </c>
      <c r="B57" s="85"/>
      <c r="C57" s="82"/>
      <c r="D57" s="82"/>
      <c r="E57" s="82"/>
      <c r="F57" s="82"/>
      <c r="G57" s="77"/>
      <c r="H57" s="77"/>
      <c r="I57" s="10"/>
      <c r="J57" s="77"/>
      <c r="L57" s="77"/>
      <c r="M57" s="77"/>
      <c r="N57" s="77"/>
      <c r="O57" s="77"/>
      <c r="P57" s="77"/>
      <c r="Q57" s="77"/>
      <c r="R57" s="10"/>
    </row>
    <row r="58" spans="1:19" x14ac:dyDescent="0.2">
      <c r="A58" s="79"/>
      <c r="B58" s="77"/>
      <c r="C58" s="77"/>
      <c r="D58" s="77"/>
      <c r="E58" s="77"/>
      <c r="F58" s="77"/>
      <c r="G58" s="77"/>
      <c r="H58" s="77"/>
      <c r="I58" s="10"/>
      <c r="J58" s="77"/>
      <c r="L58" s="77"/>
      <c r="M58" s="77"/>
      <c r="N58" s="77"/>
      <c r="O58" s="77"/>
      <c r="P58" s="77"/>
      <c r="Q58" s="77"/>
      <c r="R58" s="10"/>
    </row>
    <row r="59" spans="1:19" x14ac:dyDescent="0.2">
      <c r="B59" s="77"/>
      <c r="C59" s="77"/>
      <c r="D59" s="77"/>
      <c r="E59" s="77"/>
      <c r="F59" s="10"/>
      <c r="G59" s="77"/>
      <c r="H59" s="77"/>
      <c r="J59" s="77"/>
      <c r="L59" s="77"/>
      <c r="M59" s="77"/>
      <c r="N59" s="77"/>
      <c r="O59" s="77"/>
      <c r="P59" s="77"/>
      <c r="Q59" s="77"/>
      <c r="R59" s="10"/>
    </row>
    <row r="60" spans="1:19" x14ac:dyDescent="0.2">
      <c r="A60" s="26" t="s">
        <v>5</v>
      </c>
      <c r="B60" s="77"/>
      <c r="C60" s="77"/>
      <c r="D60" s="77"/>
      <c r="E60" s="77"/>
      <c r="F60" s="38">
        <v>14000</v>
      </c>
      <c r="G60" s="77"/>
      <c r="H60" s="77"/>
      <c r="J60" s="77"/>
      <c r="L60" s="77"/>
      <c r="M60" s="77"/>
      <c r="N60" s="77"/>
      <c r="O60" s="77"/>
      <c r="P60" s="77"/>
      <c r="Q60" s="77"/>
      <c r="R60" s="10"/>
    </row>
    <row r="61" spans="1:19" ht="20.25" customHeight="1" x14ac:dyDescent="0.3">
      <c r="A61" s="26" t="s">
        <v>6</v>
      </c>
      <c r="B61" s="77"/>
      <c r="C61" s="77"/>
      <c r="D61" s="77"/>
      <c r="E61" s="77"/>
      <c r="F61" s="39">
        <v>50400</v>
      </c>
      <c r="G61" s="77"/>
      <c r="H61" s="77"/>
      <c r="J61" s="77"/>
      <c r="N61" s="86" t="s">
        <v>52</v>
      </c>
      <c r="O61" s="86"/>
      <c r="P61" s="86"/>
      <c r="Q61" s="77"/>
      <c r="R61" s="10"/>
    </row>
    <row r="62" spans="1:19" ht="11.25" customHeight="1" x14ac:dyDescent="0.2">
      <c r="B62" s="77"/>
      <c r="C62" s="77"/>
      <c r="D62" s="77"/>
      <c r="E62" s="77"/>
      <c r="F62" s="39">
        <f>SUM(F60:F61)</f>
        <v>64400</v>
      </c>
      <c r="G62" s="77"/>
      <c r="H62" s="77"/>
      <c r="J62" s="77"/>
      <c r="M62" s="82"/>
      <c r="N62" s="82"/>
      <c r="O62" s="77"/>
      <c r="Q62" s="77"/>
      <c r="R62" s="10"/>
    </row>
    <row r="63" spans="1:19" ht="16.5" customHeight="1" x14ac:dyDescent="0.3">
      <c r="B63" s="77"/>
      <c r="C63" s="77"/>
      <c r="D63" s="77"/>
      <c r="E63" s="77"/>
      <c r="F63" s="38"/>
      <c r="G63" s="77"/>
      <c r="H63" s="77"/>
      <c r="J63" s="77"/>
      <c r="N63" s="87">
        <v>2013</v>
      </c>
      <c r="O63" s="87"/>
      <c r="P63" s="87"/>
      <c r="Q63" s="77"/>
      <c r="R63" s="10"/>
    </row>
    <row r="64" spans="1:19" x14ac:dyDescent="0.2">
      <c r="A64" s="26" t="s">
        <v>7</v>
      </c>
      <c r="B64" s="77"/>
      <c r="C64" s="77"/>
      <c r="D64" s="77"/>
      <c r="E64" s="77"/>
      <c r="F64" s="34">
        <v>7000</v>
      </c>
      <c r="G64" s="77"/>
      <c r="H64" s="77"/>
      <c r="J64" s="77"/>
      <c r="M64" s="82"/>
      <c r="N64" s="82"/>
      <c r="O64" s="77"/>
      <c r="Q64" s="77"/>
      <c r="R64" s="10"/>
    </row>
    <row r="65" spans="1:18" ht="16.5" customHeight="1" x14ac:dyDescent="0.3">
      <c r="A65" s="26" t="s">
        <v>25</v>
      </c>
      <c r="B65" s="77"/>
      <c r="C65" s="77"/>
      <c r="D65" s="77"/>
      <c r="E65" s="77"/>
      <c r="F65" s="34">
        <v>400</v>
      </c>
      <c r="G65" s="77"/>
      <c r="H65" s="77"/>
      <c r="J65" s="77"/>
      <c r="N65" s="88" t="s">
        <v>72</v>
      </c>
      <c r="O65" s="88"/>
      <c r="P65" s="88"/>
      <c r="Q65" s="77"/>
      <c r="R65" s="10"/>
    </row>
    <row r="66" spans="1:18" x14ac:dyDescent="0.2">
      <c r="A66" s="26" t="s">
        <v>23</v>
      </c>
      <c r="B66" s="77"/>
      <c r="C66" s="77"/>
      <c r="D66" s="77"/>
      <c r="E66" s="77"/>
      <c r="F66" s="34">
        <v>7500</v>
      </c>
      <c r="G66" s="77"/>
      <c r="H66" s="77"/>
      <c r="J66" s="77"/>
      <c r="L66" s="77"/>
      <c r="M66" s="77"/>
      <c r="N66" s="77"/>
      <c r="O66" s="77"/>
      <c r="P66" s="77"/>
      <c r="Q66" s="77"/>
      <c r="R66" s="10"/>
    </row>
    <row r="67" spans="1:18" x14ac:dyDescent="0.2">
      <c r="A67" s="26" t="s">
        <v>24</v>
      </c>
      <c r="B67" s="77"/>
      <c r="C67" s="77"/>
      <c r="D67" s="77"/>
      <c r="E67" s="77"/>
      <c r="F67" s="34">
        <v>7500</v>
      </c>
      <c r="G67" s="77"/>
      <c r="H67" s="77"/>
      <c r="J67" s="77"/>
      <c r="L67" s="77"/>
      <c r="M67" s="77"/>
      <c r="N67" s="77"/>
      <c r="O67" s="77"/>
      <c r="P67" s="77"/>
      <c r="Q67" s="77"/>
      <c r="R67" s="10"/>
    </row>
    <row r="68" spans="1:18" x14ac:dyDescent="0.2">
      <c r="A68" s="26" t="s">
        <v>11</v>
      </c>
      <c r="B68" s="77"/>
      <c r="C68" s="77"/>
      <c r="D68" s="77"/>
      <c r="E68" s="77"/>
      <c r="F68" s="34">
        <v>2000</v>
      </c>
      <c r="G68" s="77"/>
      <c r="H68" s="77"/>
      <c r="J68" s="77"/>
      <c r="L68" s="77"/>
      <c r="M68" s="77"/>
      <c r="N68" s="77"/>
      <c r="O68" s="77"/>
      <c r="P68" s="77"/>
      <c r="Q68" s="77"/>
      <c r="R68" s="10"/>
    </row>
    <row r="69" spans="1:18" x14ac:dyDescent="0.2">
      <c r="A69" s="26" t="s">
        <v>64</v>
      </c>
      <c r="B69" s="77"/>
      <c r="C69" s="77"/>
      <c r="D69" s="77"/>
      <c r="E69" s="77"/>
      <c r="F69" s="34">
        <v>3500</v>
      </c>
      <c r="G69" s="77"/>
      <c r="H69" s="77"/>
      <c r="J69" s="77"/>
      <c r="L69" s="77"/>
      <c r="M69" s="77"/>
      <c r="N69" s="77"/>
      <c r="O69" s="77"/>
      <c r="P69" s="77"/>
      <c r="Q69" s="77"/>
      <c r="R69" s="10"/>
    </row>
    <row r="70" spans="1:18" x14ac:dyDescent="0.2">
      <c r="A70" s="26" t="s">
        <v>12</v>
      </c>
      <c r="B70" s="77"/>
      <c r="C70" s="77"/>
      <c r="D70" s="77"/>
      <c r="E70" s="77"/>
      <c r="F70" s="34">
        <v>2000</v>
      </c>
      <c r="G70" s="77"/>
      <c r="H70" s="77"/>
      <c r="J70" s="77"/>
      <c r="L70" s="77"/>
      <c r="M70" s="77"/>
      <c r="N70" s="77"/>
      <c r="O70" s="77"/>
      <c r="P70" s="77"/>
      <c r="Q70" s="77"/>
      <c r="R70" s="10"/>
    </row>
    <row r="71" spans="1:18" x14ac:dyDescent="0.2">
      <c r="A71" s="25" t="s">
        <v>48</v>
      </c>
      <c r="B71" s="13"/>
      <c r="C71" s="13"/>
      <c r="D71" s="13"/>
      <c r="E71" s="13"/>
      <c r="F71" s="34">
        <v>2900</v>
      </c>
      <c r="G71" s="77"/>
      <c r="H71" s="77"/>
      <c r="J71" s="77"/>
      <c r="L71" s="77"/>
      <c r="M71" s="77"/>
      <c r="N71" s="77"/>
      <c r="O71" s="77"/>
      <c r="P71" s="77"/>
      <c r="Q71" s="77"/>
      <c r="R71" s="10"/>
    </row>
    <row r="72" spans="1:18" x14ac:dyDescent="0.2">
      <c r="A72" s="26" t="s">
        <v>49</v>
      </c>
      <c r="B72" s="77"/>
      <c r="C72" s="77"/>
      <c r="D72" s="77"/>
      <c r="E72" s="77"/>
      <c r="F72" s="34">
        <v>9700</v>
      </c>
      <c r="G72" s="77"/>
      <c r="H72" s="77"/>
      <c r="J72" s="77"/>
      <c r="L72" s="77"/>
      <c r="M72" s="77"/>
      <c r="N72" s="77"/>
      <c r="O72" s="77"/>
      <c r="P72" s="77"/>
      <c r="Q72" s="77"/>
      <c r="R72" s="10"/>
    </row>
    <row r="73" spans="1:18" x14ac:dyDescent="0.2">
      <c r="A73" s="26" t="s">
        <v>75</v>
      </c>
      <c r="B73" s="77"/>
      <c r="C73" s="77"/>
      <c r="D73" s="77"/>
      <c r="E73" s="77"/>
      <c r="F73" s="34">
        <v>35000</v>
      </c>
      <c r="G73" s="77"/>
      <c r="H73" s="77"/>
      <c r="J73" s="77"/>
      <c r="L73" s="77"/>
      <c r="M73" s="77"/>
      <c r="N73" s="77"/>
      <c r="O73" s="77"/>
      <c r="P73" s="77"/>
      <c r="Q73" s="77"/>
      <c r="R73" s="10"/>
    </row>
    <row r="74" spans="1:18" x14ac:dyDescent="0.2">
      <c r="A74" s="26" t="s">
        <v>50</v>
      </c>
      <c r="B74" s="77"/>
      <c r="C74" s="77"/>
      <c r="D74" s="77"/>
      <c r="E74" s="77"/>
      <c r="F74" s="34">
        <v>1200</v>
      </c>
      <c r="G74" s="77"/>
      <c r="H74" s="77"/>
      <c r="J74" s="77"/>
      <c r="L74" s="77"/>
      <c r="M74" s="77"/>
      <c r="N74" s="77"/>
      <c r="O74" s="77"/>
      <c r="P74" s="77"/>
      <c r="Q74" s="77"/>
      <c r="R74" s="10"/>
    </row>
    <row r="75" spans="1:18" x14ac:dyDescent="0.2">
      <c r="B75" s="77"/>
      <c r="C75" s="77"/>
      <c r="D75" s="77"/>
      <c r="E75" s="77"/>
      <c r="F75" s="40">
        <f>SUM(F64:F74)</f>
        <v>78700</v>
      </c>
      <c r="G75" s="77"/>
      <c r="H75" s="77"/>
      <c r="J75" s="77"/>
      <c r="L75" s="77"/>
      <c r="M75" s="77"/>
      <c r="N75" s="77"/>
      <c r="O75" s="77"/>
      <c r="P75" s="77"/>
      <c r="Q75" s="77"/>
      <c r="R75" s="10"/>
    </row>
    <row r="76" spans="1:18" x14ac:dyDescent="0.2">
      <c r="B76" s="77"/>
      <c r="C76" s="77"/>
      <c r="D76" s="77"/>
      <c r="E76" s="77"/>
      <c r="F76" s="34"/>
      <c r="J76" s="77"/>
      <c r="L76" s="77"/>
      <c r="M76" s="77"/>
      <c r="N76" s="77"/>
      <c r="O76" s="77"/>
      <c r="P76" s="77"/>
      <c r="Q76" s="77"/>
      <c r="R76" s="10"/>
    </row>
    <row r="77" spans="1:18" x14ac:dyDescent="0.2">
      <c r="A77" s="26" t="s">
        <v>16</v>
      </c>
      <c r="B77" s="77"/>
      <c r="C77" s="77"/>
      <c r="D77" s="77"/>
      <c r="E77" s="77"/>
      <c r="F77" s="37">
        <f>+F62-F75</f>
        <v>-14300</v>
      </c>
      <c r="G77" s="77"/>
      <c r="H77" s="77"/>
      <c r="J77" s="77"/>
      <c r="L77" s="77"/>
      <c r="M77" s="77"/>
      <c r="N77" s="77"/>
      <c r="O77" s="77"/>
      <c r="P77" s="77"/>
      <c r="Q77" s="77"/>
      <c r="R77" s="10"/>
    </row>
    <row r="78" spans="1:18" x14ac:dyDescent="0.2">
      <c r="F78" s="4"/>
      <c r="G78" s="77"/>
      <c r="H78" s="77"/>
      <c r="J78" s="77"/>
      <c r="L78" s="77"/>
      <c r="M78" s="77"/>
      <c r="N78" s="77"/>
      <c r="O78" s="77"/>
      <c r="P78" s="77"/>
      <c r="Q78" s="77"/>
      <c r="R78" s="10"/>
    </row>
    <row r="79" spans="1:18" x14ac:dyDescent="0.2">
      <c r="A79" s="26" t="s">
        <v>53</v>
      </c>
      <c r="B79" s="77"/>
      <c r="C79" s="77"/>
      <c r="D79" s="77"/>
      <c r="E79" s="77"/>
      <c r="F79" s="34">
        <v>11000</v>
      </c>
      <c r="G79" s="77"/>
      <c r="H79" s="77"/>
      <c r="J79" s="77"/>
      <c r="L79" s="77"/>
      <c r="M79" s="77"/>
      <c r="N79" s="77"/>
      <c r="O79" s="77"/>
      <c r="P79" s="77"/>
      <c r="Q79" s="77"/>
      <c r="R79" s="10"/>
    </row>
    <row r="80" spans="1:18" x14ac:dyDescent="0.2">
      <c r="A80" s="26" t="s">
        <v>59</v>
      </c>
      <c r="B80" s="77"/>
      <c r="C80" s="77"/>
      <c r="D80" s="77"/>
      <c r="E80" s="77"/>
      <c r="F80" s="36">
        <v>-3000</v>
      </c>
      <c r="G80" s="77"/>
      <c r="H80" s="77"/>
      <c r="J80" s="77"/>
      <c r="L80" s="77"/>
      <c r="M80" s="77"/>
      <c r="N80" s="77"/>
      <c r="O80" s="77"/>
      <c r="P80" s="77"/>
      <c r="Q80" s="77"/>
      <c r="R80" s="10"/>
    </row>
    <row r="81" spans="1:20" x14ac:dyDescent="0.2">
      <c r="B81" s="77"/>
      <c r="C81" s="77"/>
      <c r="D81" s="77"/>
      <c r="E81" s="77"/>
      <c r="F81" s="40">
        <f>SUM(F79:F80)</f>
        <v>8000</v>
      </c>
      <c r="G81" s="77"/>
      <c r="H81" s="77"/>
      <c r="J81" s="77"/>
      <c r="L81" s="77"/>
      <c r="M81" s="77"/>
      <c r="N81" s="77"/>
      <c r="O81" s="77"/>
      <c r="P81" s="77"/>
      <c r="Q81" s="77"/>
      <c r="R81" s="10"/>
    </row>
    <row r="82" spans="1:20" x14ac:dyDescent="0.2">
      <c r="B82" s="77"/>
      <c r="C82" s="77"/>
      <c r="D82" s="77"/>
      <c r="E82" s="77"/>
      <c r="F82" s="34"/>
      <c r="G82" s="77"/>
      <c r="H82" s="77"/>
      <c r="J82" s="77"/>
      <c r="L82" s="77"/>
      <c r="M82" s="77"/>
      <c r="N82" s="77"/>
      <c r="O82" s="77"/>
      <c r="P82" s="77"/>
      <c r="Q82" s="77"/>
      <c r="R82" s="10"/>
    </row>
    <row r="83" spans="1:20" x14ac:dyDescent="0.2">
      <c r="A83" s="26" t="s">
        <v>26</v>
      </c>
      <c r="B83" s="77"/>
      <c r="C83" s="77"/>
      <c r="D83" s="77"/>
      <c r="E83" s="77"/>
      <c r="F83" s="34">
        <f>+F77+F81</f>
        <v>-6300</v>
      </c>
      <c r="G83" s="77"/>
      <c r="H83" s="77"/>
      <c r="J83" s="77"/>
      <c r="L83" s="77"/>
      <c r="M83" s="77"/>
      <c r="N83" s="77"/>
      <c r="O83" s="77"/>
      <c r="P83" s="77"/>
      <c r="Q83" s="77"/>
      <c r="R83" s="10"/>
    </row>
    <row r="84" spans="1:20" x14ac:dyDescent="0.2">
      <c r="A84" s="26" t="s">
        <v>27</v>
      </c>
      <c r="B84" s="77"/>
      <c r="C84" s="77"/>
      <c r="D84" s="77"/>
      <c r="E84" s="77"/>
      <c r="F84" s="34"/>
      <c r="G84" s="77"/>
      <c r="H84" s="77"/>
      <c r="J84" s="77"/>
      <c r="L84" s="77"/>
      <c r="M84" s="77"/>
      <c r="N84" s="77"/>
      <c r="O84" s="77"/>
      <c r="P84" s="77"/>
      <c r="Q84" s="77"/>
      <c r="R84" s="10"/>
    </row>
    <row r="85" spans="1:20" x14ac:dyDescent="0.2">
      <c r="B85" s="77" t="s">
        <v>28</v>
      </c>
      <c r="C85" s="77"/>
      <c r="D85" s="77"/>
      <c r="E85" s="77"/>
      <c r="F85" s="36">
        <v>38582</v>
      </c>
      <c r="L85" s="83"/>
      <c r="M85" s="56"/>
      <c r="N85" s="89" t="s">
        <v>55</v>
      </c>
      <c r="O85" s="89"/>
      <c r="P85" s="89"/>
      <c r="Q85" s="84"/>
      <c r="R85" s="10"/>
    </row>
    <row r="86" spans="1:20" ht="13.5" thickBot="1" x14ac:dyDescent="0.25">
      <c r="A86" s="26" t="s">
        <v>54</v>
      </c>
      <c r="B86" s="77"/>
      <c r="C86" s="77"/>
      <c r="D86" s="77"/>
      <c r="E86" s="77"/>
      <c r="F86" s="41">
        <f>+F83-F85</f>
        <v>-44882</v>
      </c>
      <c r="G86" s="77"/>
      <c r="H86" s="77"/>
      <c r="I86" s="37"/>
      <c r="J86" s="77"/>
      <c r="L86" s="56"/>
      <c r="M86" s="56"/>
      <c r="N86" s="56"/>
      <c r="O86" s="56"/>
      <c r="Q86" s="56"/>
      <c r="R86" s="10"/>
    </row>
    <row r="87" spans="1:20" ht="13.5" thickTop="1" x14ac:dyDescent="0.2">
      <c r="J87" s="77"/>
      <c r="L87" s="81"/>
      <c r="M87" s="81"/>
      <c r="N87" s="81"/>
      <c r="O87" s="81"/>
      <c r="P87" s="81"/>
      <c r="Q87" s="81"/>
      <c r="R87" s="81"/>
    </row>
    <row r="88" spans="1:20" x14ac:dyDescent="0.2">
      <c r="G88" s="77"/>
      <c r="H88" s="77"/>
      <c r="I88" s="37"/>
      <c r="J88" s="77"/>
      <c r="K88" s="27"/>
    </row>
    <row r="89" spans="1:20" x14ac:dyDescent="0.2">
      <c r="B89" s="77"/>
      <c r="C89" s="77"/>
      <c r="D89" s="77"/>
      <c r="E89" s="77"/>
      <c r="F89" s="77"/>
      <c r="G89" s="21"/>
      <c r="H89" s="21"/>
      <c r="I89" s="37"/>
      <c r="L89" s="6"/>
      <c r="M89" s="6"/>
      <c r="N89" s="6"/>
      <c r="O89" s="6"/>
      <c r="P89" s="6"/>
      <c r="Q89" s="6"/>
      <c r="R89" s="5"/>
    </row>
    <row r="90" spans="1:20" x14ac:dyDescent="0.2">
      <c r="A90" s="27"/>
      <c r="B90" s="21"/>
      <c r="C90" s="21"/>
      <c r="D90" s="21"/>
      <c r="E90" s="21"/>
      <c r="F90" s="21"/>
      <c r="G90" s="77"/>
      <c r="H90" s="77"/>
      <c r="I90" s="21"/>
      <c r="J90" s="6"/>
    </row>
    <row r="91" spans="1:20" x14ac:dyDescent="0.2">
      <c r="A91" s="30"/>
      <c r="B91" s="21"/>
      <c r="C91" s="21"/>
      <c r="D91" s="21"/>
      <c r="E91" s="21"/>
      <c r="F91" s="77"/>
      <c r="G91" s="77"/>
      <c r="H91" s="77"/>
      <c r="I91" s="77"/>
      <c r="S91" s="6"/>
      <c r="T91" s="6"/>
    </row>
    <row r="92" spans="1:20" x14ac:dyDescent="0.2">
      <c r="B92" s="77"/>
      <c r="C92" s="77"/>
      <c r="D92" s="77"/>
      <c r="E92" s="77"/>
      <c r="F92" s="77"/>
      <c r="I92" s="1"/>
    </row>
    <row r="93" spans="1:20" x14ac:dyDescent="0.2">
      <c r="G93" s="6"/>
      <c r="H93" s="6"/>
      <c r="I93" s="6"/>
    </row>
    <row r="94" spans="1:20" x14ac:dyDescent="0.2">
      <c r="A94" s="27"/>
      <c r="B94" s="6"/>
      <c r="C94" s="6"/>
      <c r="D94" s="6"/>
      <c r="E94" s="6"/>
      <c r="F94" s="6"/>
      <c r="I94" s="1"/>
    </row>
    <row r="95" spans="1:20" x14ac:dyDescent="0.2">
      <c r="I95" s="1"/>
    </row>
    <row r="96" spans="1:20" x14ac:dyDescent="0.2">
      <c r="I96" s="1"/>
    </row>
    <row r="97" spans="9:9" x14ac:dyDescent="0.2">
      <c r="I97" s="6"/>
    </row>
    <row r="98" spans="9:9" x14ac:dyDescent="0.2">
      <c r="I98" s="6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</sheetData>
  <mergeCells count="12">
    <mergeCell ref="A56:B56"/>
    <mergeCell ref="C56:D56"/>
    <mergeCell ref="A1:I1"/>
    <mergeCell ref="K1:R1"/>
    <mergeCell ref="A2:I2"/>
    <mergeCell ref="K2:R2"/>
    <mergeCell ref="M51:R51"/>
    <mergeCell ref="A57:B57"/>
    <mergeCell ref="N61:P61"/>
    <mergeCell ref="N63:P63"/>
    <mergeCell ref="N65:P65"/>
    <mergeCell ref="N85:P85"/>
  </mergeCells>
  <printOptions horizontalCentered="1"/>
  <pageMargins left="0.25" right="0.25" top="0.75" bottom="0.75" header="0.3" footer="0.3"/>
  <pageSetup paperSize="9" scale="83" fitToWidth="2" fitToHeight="2" pageOrder="overThenDown" orientation="landscape" r:id="rId1"/>
  <headerFooter scaleWithDoc="0" alignWithMargins="0"/>
  <rowBreaks count="1" manualBreakCount="1">
    <brk id="51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workbookViewId="0">
      <selection activeCell="K75" sqref="K75"/>
    </sheetView>
  </sheetViews>
  <sheetFormatPr defaultRowHeight="12.75" x14ac:dyDescent="0.2"/>
  <cols>
    <col min="1" max="1" width="9.140625" style="26"/>
    <col min="2" max="2" width="15.42578125" style="1" customWidth="1"/>
    <col min="3" max="4" width="9.140625" style="1"/>
    <col min="5" max="5" width="2.28515625" style="1" customWidth="1"/>
    <col min="6" max="6" width="9.5703125" style="1" customWidth="1"/>
    <col min="7" max="7" width="1.85546875" style="1" customWidth="1"/>
    <col min="8" max="8" width="10.42578125" style="1" customWidth="1"/>
    <col min="9" max="9" width="11.42578125" style="4" customWidth="1"/>
    <col min="10" max="10" width="9.140625" style="1" hidden="1" customWidth="1"/>
    <col min="11" max="11" width="7.28515625" style="26" customWidth="1"/>
    <col min="12" max="12" width="10.42578125" style="1" customWidth="1"/>
    <col min="13" max="13" width="12.28515625" style="1" customWidth="1"/>
    <col min="14" max="14" width="13.7109375" style="1" customWidth="1"/>
    <col min="15" max="15" width="10.28515625" style="1" customWidth="1"/>
    <col min="16" max="16" width="8.7109375" style="1" customWidth="1"/>
    <col min="17" max="17" width="8.85546875" style="1" customWidth="1"/>
    <col min="18" max="18" width="6" style="4" customWidth="1"/>
    <col min="19" max="16384" width="9.140625" style="1"/>
  </cols>
  <sheetData>
    <row r="1" spans="1:20" ht="18.75" x14ac:dyDescent="0.3">
      <c r="A1" s="88" t="s">
        <v>0</v>
      </c>
      <c r="B1" s="92"/>
      <c r="C1" s="92"/>
      <c r="D1" s="92"/>
      <c r="E1" s="92"/>
      <c r="F1" s="92"/>
      <c r="G1" s="92"/>
      <c r="H1" s="92"/>
      <c r="I1" s="92"/>
      <c r="J1" s="8"/>
      <c r="K1" s="88" t="s">
        <v>1</v>
      </c>
      <c r="L1" s="92"/>
      <c r="M1" s="92"/>
      <c r="N1" s="92"/>
      <c r="O1" s="92"/>
      <c r="P1" s="92"/>
      <c r="Q1" s="92"/>
      <c r="R1" s="92"/>
    </row>
    <row r="2" spans="1:20" x14ac:dyDescent="0.2">
      <c r="A2" s="93" t="s">
        <v>2</v>
      </c>
      <c r="B2" s="92"/>
      <c r="C2" s="92"/>
      <c r="D2" s="92"/>
      <c r="E2" s="92"/>
      <c r="F2" s="92"/>
      <c r="G2" s="92"/>
      <c r="H2" s="92"/>
      <c r="I2" s="92"/>
      <c r="J2" s="8"/>
      <c r="K2" s="93" t="s">
        <v>3</v>
      </c>
      <c r="L2" s="92"/>
      <c r="M2" s="92"/>
      <c r="N2" s="92"/>
      <c r="O2" s="92"/>
      <c r="P2" s="92"/>
      <c r="Q2" s="92"/>
      <c r="R2" s="92"/>
    </row>
    <row r="3" spans="1:20" x14ac:dyDescent="0.2">
      <c r="A3" s="22"/>
      <c r="B3" s="8"/>
      <c r="C3" s="8"/>
      <c r="D3" s="8"/>
      <c r="E3" s="8"/>
      <c r="F3" s="8"/>
      <c r="G3" s="8"/>
      <c r="H3" s="8"/>
      <c r="I3" s="10"/>
      <c r="J3" s="8"/>
      <c r="L3" s="22"/>
      <c r="M3" s="8"/>
      <c r="N3" s="9"/>
      <c r="O3" s="63"/>
      <c r="P3" s="63"/>
      <c r="Q3" s="8"/>
      <c r="R3" s="19"/>
    </row>
    <row r="4" spans="1:20" s="2" customFormat="1" x14ac:dyDescent="0.2">
      <c r="A4" s="23"/>
      <c r="B4" s="11"/>
      <c r="C4" s="11"/>
      <c r="D4" s="3">
        <v>2012</v>
      </c>
      <c r="E4" s="11"/>
      <c r="F4" s="3">
        <v>2011</v>
      </c>
      <c r="G4" s="3"/>
      <c r="H4" s="3"/>
      <c r="I4" s="65"/>
      <c r="J4" s="11"/>
      <c r="L4" s="23"/>
      <c r="M4" s="11"/>
      <c r="N4" s="11"/>
      <c r="O4" s="3">
        <v>2012</v>
      </c>
      <c r="P4" s="11"/>
      <c r="Q4" s="3">
        <f>F4</f>
        <v>2011</v>
      </c>
      <c r="R4" s="65"/>
    </row>
    <row r="5" spans="1:20" s="2" customFormat="1" x14ac:dyDescent="0.2">
      <c r="A5" s="29"/>
      <c r="B5" s="12"/>
      <c r="C5" s="12"/>
      <c r="D5" s="12"/>
      <c r="E5" s="12"/>
      <c r="F5" s="7"/>
      <c r="G5" s="7"/>
      <c r="H5" s="7"/>
      <c r="I5" s="66"/>
      <c r="J5" s="12"/>
      <c r="L5" s="24" t="s">
        <v>4</v>
      </c>
      <c r="M5" s="13"/>
      <c r="N5" s="13"/>
      <c r="O5" s="13"/>
      <c r="P5" s="13"/>
      <c r="Q5" s="13"/>
      <c r="R5" s="15"/>
    </row>
    <row r="6" spans="1:20" x14ac:dyDescent="0.2">
      <c r="A6" s="24" t="s">
        <v>42</v>
      </c>
      <c r="B6" s="13"/>
      <c r="C6" s="13"/>
      <c r="D6" s="13"/>
      <c r="E6" s="13"/>
      <c r="F6" s="14"/>
      <c r="G6" s="14"/>
      <c r="H6" s="14"/>
      <c r="I6" s="15"/>
      <c r="J6" s="13"/>
      <c r="L6" s="25" t="s">
        <v>29</v>
      </c>
      <c r="M6" s="13"/>
      <c r="N6" s="13"/>
      <c r="O6" s="13"/>
      <c r="P6" s="13"/>
      <c r="Q6" s="14"/>
      <c r="R6" s="15"/>
    </row>
    <row r="7" spans="1:20" x14ac:dyDescent="0.2">
      <c r="A7" s="25" t="s">
        <v>5</v>
      </c>
      <c r="B7" s="13"/>
      <c r="C7" s="13"/>
      <c r="D7" s="64">
        <v>14910.02</v>
      </c>
      <c r="E7" s="13"/>
      <c r="F7" s="60">
        <v>14905.05</v>
      </c>
      <c r="G7" s="14"/>
      <c r="H7" s="14"/>
      <c r="I7" s="51"/>
      <c r="J7" s="13"/>
      <c r="L7" s="25" t="s">
        <v>10</v>
      </c>
      <c r="N7" s="13"/>
      <c r="O7" s="38">
        <v>696171.41</v>
      </c>
      <c r="P7" s="13"/>
      <c r="Q7" s="38">
        <v>696171.41</v>
      </c>
      <c r="R7" s="51"/>
    </row>
    <row r="8" spans="1:20" x14ac:dyDescent="0.2">
      <c r="A8" s="25" t="s">
        <v>6</v>
      </c>
      <c r="B8" s="13"/>
      <c r="C8" s="13"/>
      <c r="D8" s="64">
        <v>50413.21</v>
      </c>
      <c r="E8" s="13"/>
      <c r="F8" s="60">
        <v>49913.51</v>
      </c>
      <c r="G8" s="14"/>
      <c r="H8" s="14"/>
      <c r="I8" s="51"/>
      <c r="J8" s="13"/>
      <c r="L8" s="25" t="s">
        <v>30</v>
      </c>
      <c r="N8" s="13"/>
      <c r="O8" s="38">
        <v>75462.86</v>
      </c>
      <c r="P8" s="13"/>
      <c r="Q8" s="38">
        <v>0</v>
      </c>
      <c r="R8" s="51"/>
      <c r="T8" s="59"/>
    </row>
    <row r="9" spans="1:20" x14ac:dyDescent="0.2">
      <c r="A9" s="25" t="s">
        <v>57</v>
      </c>
      <c r="B9" s="13"/>
      <c r="C9" s="13"/>
      <c r="D9" s="64">
        <v>0</v>
      </c>
      <c r="E9" s="13"/>
      <c r="F9" s="38">
        <v>18000</v>
      </c>
      <c r="G9" s="14"/>
      <c r="H9" s="14"/>
      <c r="I9" s="51"/>
      <c r="J9" s="13"/>
      <c r="L9" s="28" t="s">
        <v>31</v>
      </c>
      <c r="N9" s="13"/>
      <c r="O9" s="4">
        <f>-407742.1-38581.71</f>
        <v>-446323.81</v>
      </c>
      <c r="P9" s="13"/>
      <c r="Q9" s="4">
        <f>-372933.56-34808.57</f>
        <v>-407742.13</v>
      </c>
      <c r="R9" s="51"/>
      <c r="T9" s="58"/>
    </row>
    <row r="10" spans="1:20" x14ac:dyDescent="0.2">
      <c r="A10" s="24" t="s">
        <v>43</v>
      </c>
      <c r="B10" s="13"/>
      <c r="C10" s="13"/>
      <c r="D10" s="46">
        <f>SUM(D7:D9)</f>
        <v>65323.229999999996</v>
      </c>
      <c r="E10" s="13"/>
      <c r="F10" s="46">
        <f>SUM(F7:F9)</f>
        <v>82818.559999999998</v>
      </c>
      <c r="G10" s="15"/>
      <c r="H10" s="15"/>
      <c r="I10" s="54"/>
      <c r="J10" s="13"/>
      <c r="L10" s="25" t="s">
        <v>32</v>
      </c>
      <c r="N10" s="13"/>
      <c r="O10" s="46">
        <f>SUM(O5:O9)</f>
        <v>325310.46000000002</v>
      </c>
      <c r="P10" s="13"/>
      <c r="Q10" s="46">
        <f>SUM(Q5:Q9)</f>
        <v>288429.28000000003</v>
      </c>
      <c r="R10" s="54"/>
    </row>
    <row r="11" spans="1:20" x14ac:dyDescent="0.2">
      <c r="A11" s="25"/>
      <c r="B11" s="13"/>
      <c r="C11" s="13"/>
      <c r="D11" s="48"/>
      <c r="E11" s="13"/>
      <c r="F11" s="48"/>
      <c r="G11" s="14"/>
      <c r="H11" s="14"/>
      <c r="I11" s="54"/>
      <c r="J11" s="13"/>
      <c r="L11" s="25"/>
      <c r="M11" s="13"/>
      <c r="N11" s="13"/>
      <c r="O11" s="48"/>
      <c r="P11" s="13"/>
      <c r="Q11" s="48"/>
      <c r="R11" s="54"/>
    </row>
    <row r="12" spans="1:20" x14ac:dyDescent="0.2">
      <c r="A12" s="43" t="s">
        <v>44</v>
      </c>
      <c r="B12" s="8"/>
      <c r="C12" s="8"/>
      <c r="D12" s="38"/>
      <c r="E12" s="8"/>
      <c r="F12" s="38"/>
      <c r="G12" s="10"/>
      <c r="H12" s="10"/>
      <c r="I12" s="51"/>
      <c r="J12" s="13"/>
      <c r="L12" s="25" t="s">
        <v>33</v>
      </c>
      <c r="M12" s="13"/>
      <c r="N12" s="13"/>
      <c r="O12" s="60">
        <v>793078.11</v>
      </c>
      <c r="P12" s="13"/>
      <c r="Q12" s="60">
        <v>843788.25</v>
      </c>
      <c r="R12" s="51"/>
    </row>
    <row r="13" spans="1:20" x14ac:dyDescent="0.2">
      <c r="B13" s="8"/>
      <c r="C13" s="8"/>
      <c r="D13" s="38"/>
      <c r="E13" s="8"/>
      <c r="F13" s="38"/>
      <c r="G13" s="10"/>
      <c r="H13" s="10"/>
      <c r="I13" s="51"/>
      <c r="J13" s="13"/>
      <c r="L13" s="25" t="s">
        <v>34</v>
      </c>
      <c r="M13" s="13"/>
      <c r="N13" s="13"/>
      <c r="O13" s="38">
        <v>321.60000000000002</v>
      </c>
      <c r="P13" s="13"/>
      <c r="Q13" s="38">
        <v>321.60000000000002</v>
      </c>
      <c r="R13" s="51"/>
    </row>
    <row r="14" spans="1:20" x14ac:dyDescent="0.2">
      <c r="A14" s="25" t="s">
        <v>7</v>
      </c>
      <c r="B14" s="13"/>
      <c r="C14" s="13"/>
      <c r="D14" s="60">
        <v>8234.99</v>
      </c>
      <c r="E14" s="13"/>
      <c r="F14" s="60">
        <v>6562.26</v>
      </c>
      <c r="G14" s="14"/>
      <c r="H14" s="14"/>
      <c r="I14" s="51"/>
      <c r="J14" s="13"/>
      <c r="L14" s="25" t="s">
        <v>35</v>
      </c>
      <c r="M14" s="13"/>
      <c r="N14" s="13"/>
      <c r="O14" s="60">
        <v>-20.98</v>
      </c>
      <c r="P14" s="13"/>
      <c r="Q14" s="60">
        <v>-657.92</v>
      </c>
      <c r="R14" s="51"/>
    </row>
    <row r="15" spans="1:20" ht="13.5" thickBot="1" x14ac:dyDescent="0.25">
      <c r="A15" s="25" t="s">
        <v>22</v>
      </c>
      <c r="B15" s="13"/>
      <c r="C15" s="13"/>
      <c r="D15" s="60">
        <v>0</v>
      </c>
      <c r="E15" s="13"/>
      <c r="F15" s="60">
        <v>2520</v>
      </c>
      <c r="G15" s="14"/>
      <c r="H15" s="14"/>
      <c r="I15" s="51"/>
      <c r="J15" s="13"/>
      <c r="L15" s="24" t="s">
        <v>46</v>
      </c>
      <c r="M15" s="13"/>
      <c r="N15" s="13"/>
      <c r="O15" s="53">
        <f>SUM(O10:O14)</f>
        <v>1118689.1900000002</v>
      </c>
      <c r="P15" s="13"/>
      <c r="Q15" s="53">
        <f>SUM(Q10:Q14)</f>
        <v>1131881.2100000002</v>
      </c>
      <c r="R15" s="54"/>
    </row>
    <row r="16" spans="1:20" ht="13.5" thickTop="1" x14ac:dyDescent="0.2">
      <c r="A16" s="25" t="s">
        <v>25</v>
      </c>
      <c r="B16" s="13"/>
      <c r="C16" s="13"/>
      <c r="D16" s="60">
        <v>1286.4000000000001</v>
      </c>
      <c r="E16" s="13"/>
      <c r="F16" s="60">
        <v>1286.4000000000001</v>
      </c>
      <c r="G16" s="14"/>
      <c r="H16" s="14"/>
      <c r="I16" s="51"/>
      <c r="J16" s="13"/>
      <c r="L16" s="25"/>
      <c r="M16" s="13"/>
      <c r="N16" s="13"/>
      <c r="O16" s="48"/>
      <c r="P16" s="13"/>
      <c r="Q16" s="48"/>
      <c r="R16" s="54"/>
    </row>
    <row r="17" spans="1:18" x14ac:dyDescent="0.2">
      <c r="A17" s="25" t="s">
        <v>23</v>
      </c>
      <c r="B17" s="13"/>
      <c r="C17" s="13"/>
      <c r="D17" s="60">
        <v>4517.92</v>
      </c>
      <c r="E17" s="13"/>
      <c r="F17" s="60">
        <v>4725.16</v>
      </c>
      <c r="G17" s="14"/>
      <c r="H17" s="14"/>
      <c r="I17" s="51"/>
      <c r="J17" s="13"/>
      <c r="L17" s="24" t="s">
        <v>8</v>
      </c>
      <c r="M17" s="13"/>
      <c r="N17" s="13"/>
      <c r="O17" s="48"/>
      <c r="P17" s="13"/>
      <c r="Q17" s="48"/>
      <c r="R17" s="54"/>
    </row>
    <row r="18" spans="1:18" x14ac:dyDescent="0.2">
      <c r="A18" s="25" t="s">
        <v>24</v>
      </c>
      <c r="B18" s="13"/>
      <c r="C18" s="13"/>
      <c r="D18" s="60">
        <v>7274.3</v>
      </c>
      <c r="E18" s="13"/>
      <c r="F18" s="60">
        <v>6918.2</v>
      </c>
      <c r="G18" s="14"/>
      <c r="H18" s="14"/>
      <c r="I18" s="51"/>
      <c r="J18" s="13"/>
      <c r="L18" s="25" t="s">
        <v>9</v>
      </c>
      <c r="M18" s="13"/>
      <c r="N18" s="13"/>
      <c r="O18" s="48"/>
      <c r="P18" s="13"/>
      <c r="Q18" s="48"/>
      <c r="R18" s="54"/>
    </row>
    <row r="19" spans="1:18" x14ac:dyDescent="0.2">
      <c r="A19" s="25" t="s">
        <v>62</v>
      </c>
      <c r="B19" s="13"/>
      <c r="C19" s="13"/>
      <c r="D19" s="60">
        <v>-1.07</v>
      </c>
      <c r="E19" s="13"/>
      <c r="F19" s="60">
        <v>-1000</v>
      </c>
      <c r="G19" s="14"/>
      <c r="H19" s="14"/>
      <c r="I19" s="51"/>
      <c r="J19" s="13"/>
      <c r="L19" s="25"/>
      <c r="M19" s="25" t="s">
        <v>10</v>
      </c>
      <c r="N19" s="13"/>
      <c r="O19" s="60">
        <v>864037.08</v>
      </c>
      <c r="P19" s="13"/>
      <c r="Q19" s="60">
        <v>839216.15</v>
      </c>
      <c r="R19" s="54"/>
    </row>
    <row r="20" spans="1:18" x14ac:dyDescent="0.2">
      <c r="A20" s="25" t="s">
        <v>11</v>
      </c>
      <c r="B20" s="13"/>
      <c r="C20" s="13"/>
      <c r="D20" s="60">
        <v>1945</v>
      </c>
      <c r="E20" s="13"/>
      <c r="F20" s="60">
        <v>1877.5</v>
      </c>
      <c r="G20" s="14"/>
      <c r="H20" s="14"/>
      <c r="I20" s="51"/>
      <c r="J20" s="13"/>
      <c r="L20" s="25"/>
      <c r="M20" s="25" t="s">
        <v>18</v>
      </c>
      <c r="N20" s="13"/>
      <c r="O20" s="48">
        <f>+D38</f>
        <v>2940.3999999999869</v>
      </c>
      <c r="P20" s="13"/>
      <c r="Q20" s="48">
        <f>+F38</f>
        <v>24820.899999999994</v>
      </c>
      <c r="R20" s="54"/>
    </row>
    <row r="21" spans="1:18" x14ac:dyDescent="0.2">
      <c r="A21" s="25" t="s">
        <v>12</v>
      </c>
      <c r="B21" s="13"/>
      <c r="C21" s="13"/>
      <c r="D21" s="60">
        <f>0+1748.4</f>
        <v>1748.4</v>
      </c>
      <c r="E21" s="13"/>
      <c r="F21" s="60">
        <f>63.75+1934.65</f>
        <v>1998.4</v>
      </c>
      <c r="G21" s="14"/>
      <c r="H21" s="14"/>
      <c r="I21" s="51"/>
      <c r="J21" s="13"/>
      <c r="L21" s="25"/>
      <c r="M21" s="25" t="s">
        <v>60</v>
      </c>
      <c r="N21" s="13"/>
      <c r="O21" s="48">
        <v>30130.01</v>
      </c>
      <c r="P21" s="13"/>
      <c r="Q21" s="48">
        <v>30130.01</v>
      </c>
      <c r="R21" s="54"/>
    </row>
    <row r="22" spans="1:18" x14ac:dyDescent="0.2">
      <c r="A22" s="25" t="s">
        <v>64</v>
      </c>
      <c r="B22" s="13"/>
      <c r="C22" s="13"/>
      <c r="D22" s="60">
        <v>2666.43</v>
      </c>
      <c r="E22" s="13"/>
      <c r="F22" s="60">
        <v>0</v>
      </c>
      <c r="G22" s="14"/>
      <c r="H22" s="14"/>
      <c r="I22" s="51"/>
      <c r="J22" s="13"/>
      <c r="L22" s="25"/>
      <c r="M22" s="25" t="s">
        <v>13</v>
      </c>
      <c r="N22" s="16"/>
      <c r="O22" s="46">
        <f>SUM(O19:O21)</f>
        <v>897107.49</v>
      </c>
      <c r="P22" s="16"/>
      <c r="Q22" s="46">
        <f>SUM(Q19:Q21)</f>
        <v>894167.06</v>
      </c>
      <c r="R22" s="54"/>
    </row>
    <row r="23" spans="1:18" x14ac:dyDescent="0.2">
      <c r="A23" s="25" t="s">
        <v>48</v>
      </c>
      <c r="B23" s="13"/>
      <c r="C23" s="13"/>
      <c r="D23" s="60">
        <v>2827.47</v>
      </c>
      <c r="E23" s="13"/>
      <c r="F23" s="60">
        <v>2761.3</v>
      </c>
      <c r="G23" s="14"/>
      <c r="H23" s="14"/>
      <c r="I23" s="51"/>
      <c r="J23" s="13"/>
      <c r="L23" s="25"/>
      <c r="M23" s="25"/>
      <c r="N23" s="16"/>
      <c r="O23" s="54"/>
      <c r="P23" s="16"/>
      <c r="Q23" s="54"/>
      <c r="R23" s="54"/>
    </row>
    <row r="24" spans="1:18" x14ac:dyDescent="0.2">
      <c r="A24" s="26" t="s">
        <v>49</v>
      </c>
      <c r="B24" s="8"/>
      <c r="C24" s="8"/>
      <c r="D24" s="60">
        <v>9500.2900000000009</v>
      </c>
      <c r="E24" s="8"/>
      <c r="F24" s="60">
        <v>9277.98</v>
      </c>
      <c r="G24" s="10"/>
      <c r="H24" s="10"/>
      <c r="I24" s="51"/>
      <c r="J24" s="13"/>
      <c r="L24" s="25" t="s">
        <v>14</v>
      </c>
      <c r="M24" s="25" t="s">
        <v>58</v>
      </c>
      <c r="N24" s="13"/>
      <c r="O24" s="60">
        <v>227992.91</v>
      </c>
      <c r="P24" s="13"/>
      <c r="Q24" s="60">
        <v>223799.94</v>
      </c>
      <c r="R24" s="54"/>
    </row>
    <row r="25" spans="1:18" x14ac:dyDescent="0.2">
      <c r="A25" s="25" t="s">
        <v>50</v>
      </c>
      <c r="B25" s="13"/>
      <c r="C25" s="13"/>
      <c r="D25" s="39">
        <v>1200</v>
      </c>
      <c r="E25" s="13"/>
      <c r="F25" s="39">
        <f>0.9+2400</f>
        <v>2400.9</v>
      </c>
      <c r="G25" s="15"/>
      <c r="H25" s="15"/>
      <c r="I25" s="51"/>
      <c r="J25" s="13"/>
      <c r="L25" s="25"/>
      <c r="M25" s="25" t="s">
        <v>15</v>
      </c>
      <c r="N25" s="13"/>
      <c r="O25" s="60">
        <v>10562.98</v>
      </c>
      <c r="P25" s="13"/>
      <c r="Q25" s="60">
        <v>8565</v>
      </c>
      <c r="R25" s="51"/>
    </row>
    <row r="26" spans="1:18" x14ac:dyDescent="0.2">
      <c r="A26" s="24" t="s">
        <v>45</v>
      </c>
      <c r="B26" s="13"/>
      <c r="C26" s="13"/>
      <c r="D26" s="48">
        <f>SUM(D14:D25)</f>
        <v>41200.130000000005</v>
      </c>
      <c r="E26" s="13"/>
      <c r="F26" s="48">
        <f>SUM(F12:F25)</f>
        <v>39328.1</v>
      </c>
      <c r="G26" s="17"/>
      <c r="H26" s="17"/>
      <c r="I26" s="54"/>
      <c r="J26" s="13"/>
      <c r="L26" s="25"/>
      <c r="M26" s="25" t="s">
        <v>69</v>
      </c>
      <c r="N26" s="13"/>
      <c r="O26" s="60">
        <v>-17048.97</v>
      </c>
      <c r="P26" s="13"/>
      <c r="Q26" s="60">
        <v>692.07</v>
      </c>
      <c r="R26" s="51"/>
    </row>
    <row r="27" spans="1:18" x14ac:dyDescent="0.2">
      <c r="A27" s="25"/>
      <c r="B27" s="13"/>
      <c r="C27" s="13"/>
      <c r="D27" s="49"/>
      <c r="E27" s="13"/>
      <c r="F27" s="49"/>
      <c r="G27" s="17"/>
      <c r="H27" s="17"/>
      <c r="I27" s="67"/>
      <c r="J27" s="13"/>
      <c r="L27" s="25"/>
      <c r="M27" s="25" t="s">
        <v>63</v>
      </c>
      <c r="N27" s="13"/>
      <c r="O27" s="38">
        <v>74.78</v>
      </c>
      <c r="P27" s="13"/>
      <c r="Q27" s="38">
        <v>3857.01</v>
      </c>
      <c r="R27" s="51"/>
    </row>
    <row r="28" spans="1:18" x14ac:dyDescent="0.2">
      <c r="A28" s="25" t="s">
        <v>16</v>
      </c>
      <c r="B28" s="13"/>
      <c r="C28" s="13"/>
      <c r="D28" s="48">
        <f>+D10-D26</f>
        <v>24123.099999999991</v>
      </c>
      <c r="E28" s="13"/>
      <c r="F28" s="48">
        <f>+F10-F26</f>
        <v>43490.46</v>
      </c>
      <c r="G28" s="17"/>
      <c r="H28" s="17"/>
      <c r="I28" s="54"/>
      <c r="J28" s="13"/>
      <c r="L28" s="25"/>
      <c r="M28" s="25" t="s">
        <v>17</v>
      </c>
      <c r="N28" s="13"/>
      <c r="O28" s="60">
        <v>0</v>
      </c>
      <c r="P28" s="13"/>
      <c r="Q28" s="60">
        <v>800.13</v>
      </c>
      <c r="R28" s="51"/>
    </row>
    <row r="29" spans="1:18" x14ac:dyDescent="0.2">
      <c r="A29" s="25"/>
      <c r="B29" s="13"/>
      <c r="C29" s="13"/>
      <c r="D29" s="49"/>
      <c r="E29" s="13"/>
      <c r="F29" s="49"/>
      <c r="G29" s="17"/>
      <c r="H29" s="17"/>
      <c r="I29" s="67"/>
      <c r="J29" s="13"/>
      <c r="L29" s="25"/>
      <c r="M29" s="13"/>
      <c r="N29" s="13"/>
      <c r="O29" s="46">
        <f>SUM(O24:O28)</f>
        <v>221581.7</v>
      </c>
      <c r="P29" s="13"/>
      <c r="Q29" s="46">
        <f>SUM(Q24:Q28)</f>
        <v>237714.15000000002</v>
      </c>
      <c r="R29" s="51"/>
    </row>
    <row r="30" spans="1:18" x14ac:dyDescent="0.2">
      <c r="A30" s="25" t="s">
        <v>53</v>
      </c>
      <c r="B30" s="13"/>
      <c r="C30" s="13"/>
      <c r="D30" s="60">
        <v>21591.98</v>
      </c>
      <c r="E30" s="13"/>
      <c r="F30" s="60">
        <v>21207.82</v>
      </c>
      <c r="G30" s="17"/>
      <c r="H30" s="17"/>
      <c r="I30" s="51"/>
      <c r="J30" s="13"/>
      <c r="L30" s="24"/>
      <c r="M30" s="13"/>
      <c r="N30" s="13"/>
      <c r="O30" s="48"/>
      <c r="P30" s="13"/>
      <c r="Q30" s="48"/>
      <c r="R30" s="54"/>
    </row>
    <row r="31" spans="1:18" ht="13.5" thickBot="1" x14ac:dyDescent="0.25">
      <c r="A31" s="35" t="s">
        <v>59</v>
      </c>
      <c r="B31" s="16"/>
      <c r="C31" s="16"/>
      <c r="D31" s="61">
        <v>4192.97</v>
      </c>
      <c r="E31" s="16"/>
      <c r="F31" s="61">
        <v>5066.51</v>
      </c>
      <c r="G31" s="50"/>
      <c r="H31" s="50"/>
      <c r="I31" s="51"/>
      <c r="J31" s="13"/>
      <c r="L31" s="24" t="s">
        <v>47</v>
      </c>
      <c r="M31" s="13"/>
      <c r="N31" s="13"/>
      <c r="O31" s="55">
        <f>+O22+O29</f>
        <v>1118689.19</v>
      </c>
      <c r="P31" s="13"/>
      <c r="Q31" s="55">
        <f>+Q22+Q29</f>
        <v>1131881.21</v>
      </c>
      <c r="R31" s="54"/>
    </row>
    <row r="32" spans="1:18" x14ac:dyDescent="0.2">
      <c r="A32" s="25"/>
      <c r="B32" s="13"/>
      <c r="C32" s="13"/>
      <c r="D32" s="51">
        <f>+D30-D31</f>
        <v>17399.009999999998</v>
      </c>
      <c r="E32" s="13"/>
      <c r="F32" s="51">
        <f>+F30-F31</f>
        <v>16141.31</v>
      </c>
      <c r="G32" s="51"/>
      <c r="H32" s="51"/>
      <c r="I32" s="51"/>
      <c r="J32" s="13"/>
      <c r="L32" s="26"/>
      <c r="M32" s="77"/>
      <c r="N32" s="77"/>
      <c r="O32" s="77"/>
      <c r="P32" s="77"/>
      <c r="Q32" s="77"/>
      <c r="R32" s="54"/>
    </row>
    <row r="33" spans="1:22" x14ac:dyDescent="0.2">
      <c r="A33" s="25"/>
      <c r="B33" s="13"/>
      <c r="C33" s="13"/>
      <c r="D33" s="48"/>
      <c r="E33" s="13"/>
      <c r="F33" s="48"/>
      <c r="G33" s="50"/>
      <c r="H33" s="50"/>
      <c r="I33" s="54"/>
      <c r="J33" s="13"/>
      <c r="L33" s="26"/>
      <c r="R33" s="10"/>
    </row>
    <row r="34" spans="1:22" x14ac:dyDescent="0.2">
      <c r="A34" s="25" t="s">
        <v>26</v>
      </c>
      <c r="B34" s="13"/>
      <c r="C34" s="13"/>
      <c r="D34" s="48">
        <f>+D28+D32</f>
        <v>41522.109999999986</v>
      </c>
      <c r="E34" s="13"/>
      <c r="F34" s="48">
        <f>+F28+F32</f>
        <v>59631.77</v>
      </c>
      <c r="G34" s="17"/>
      <c r="H34" s="17"/>
      <c r="I34" s="54"/>
      <c r="J34" s="13"/>
      <c r="L34" s="26"/>
      <c r="M34" s="75" t="s">
        <v>36</v>
      </c>
      <c r="N34" s="74"/>
      <c r="P34" s="75" t="s">
        <v>38</v>
      </c>
      <c r="Q34" s="75"/>
    </row>
    <row r="35" spans="1:22" x14ac:dyDescent="0.2">
      <c r="A35" s="25" t="s">
        <v>27</v>
      </c>
      <c r="B35" s="13"/>
      <c r="C35" s="13"/>
      <c r="D35" s="49"/>
      <c r="E35" s="13"/>
      <c r="F35" s="49"/>
      <c r="G35" s="17"/>
      <c r="H35" s="17"/>
      <c r="I35" s="67"/>
      <c r="J35" s="13"/>
      <c r="L35" s="26"/>
      <c r="M35" s="77" t="s">
        <v>37</v>
      </c>
      <c r="N35" s="77"/>
      <c r="P35" s="76" t="s">
        <v>39</v>
      </c>
      <c r="Q35" s="76"/>
      <c r="R35" s="18"/>
      <c r="T35" s="57"/>
      <c r="U35" s="57"/>
      <c r="V35" s="57"/>
    </row>
    <row r="36" spans="1:22" x14ac:dyDescent="0.2">
      <c r="A36" s="25"/>
      <c r="B36" s="13" t="s">
        <v>28</v>
      </c>
      <c r="C36" s="13"/>
      <c r="D36" s="47">
        <v>38581.71</v>
      </c>
      <c r="E36" s="13"/>
      <c r="F36" s="47">
        <f>34808.57+2.3</f>
        <v>34810.870000000003</v>
      </c>
      <c r="G36" s="17"/>
      <c r="H36" s="17"/>
      <c r="I36" s="54"/>
      <c r="J36" s="13"/>
      <c r="L36" s="26"/>
      <c r="M36" s="77"/>
      <c r="N36" s="77"/>
      <c r="O36" s="77"/>
      <c r="P36" s="77"/>
      <c r="Q36" s="77"/>
      <c r="R36" s="19"/>
    </row>
    <row r="37" spans="1:22" x14ac:dyDescent="0.2">
      <c r="A37" s="25"/>
      <c r="B37" s="13"/>
      <c r="C37" s="13"/>
      <c r="D37" s="48"/>
      <c r="E37" s="13"/>
      <c r="F37" s="48"/>
      <c r="G37" s="50"/>
      <c r="H37" s="50"/>
      <c r="I37" s="54"/>
      <c r="J37" s="13"/>
      <c r="L37" s="73" t="s">
        <v>19</v>
      </c>
      <c r="M37" s="77"/>
      <c r="N37" s="77"/>
      <c r="O37" s="77"/>
      <c r="P37" s="77"/>
      <c r="Q37" s="77"/>
      <c r="R37" s="10"/>
    </row>
    <row r="38" spans="1:22" ht="13.5" thickBot="1" x14ac:dyDescent="0.25">
      <c r="A38" s="25" t="s">
        <v>18</v>
      </c>
      <c r="B38" s="13"/>
      <c r="C38" s="13"/>
      <c r="D38" s="52">
        <f>+D34-D36</f>
        <v>2940.3999999999869</v>
      </c>
      <c r="E38" s="13"/>
      <c r="F38" s="52">
        <f>+F34-F36</f>
        <v>24820.899999999994</v>
      </c>
      <c r="G38" s="50"/>
      <c r="H38" s="50"/>
      <c r="I38" s="54"/>
      <c r="J38" s="13"/>
      <c r="L38" s="26" t="s">
        <v>20</v>
      </c>
      <c r="M38" s="77"/>
      <c r="N38" s="77"/>
      <c r="O38" s="77"/>
      <c r="P38" s="77"/>
      <c r="Q38" s="77"/>
      <c r="R38" s="10"/>
    </row>
    <row r="39" spans="1:22" ht="13.5" thickTop="1" x14ac:dyDescent="0.2">
      <c r="I39" s="5"/>
      <c r="J39" s="13"/>
      <c r="L39" s="26" t="s">
        <v>21</v>
      </c>
      <c r="M39" s="77"/>
      <c r="N39" s="77"/>
      <c r="O39" s="77"/>
      <c r="P39" s="77"/>
      <c r="Q39" s="77"/>
      <c r="R39" s="10"/>
    </row>
    <row r="40" spans="1:22" x14ac:dyDescent="0.2">
      <c r="I40" s="5"/>
      <c r="J40" s="13"/>
      <c r="L40" s="26" t="s">
        <v>65</v>
      </c>
      <c r="M40" s="77"/>
      <c r="N40" s="77"/>
      <c r="O40" s="77"/>
      <c r="P40" s="77"/>
      <c r="Q40" s="77"/>
      <c r="R40" s="10"/>
    </row>
    <row r="41" spans="1:22" x14ac:dyDescent="0.2">
      <c r="J41" s="13"/>
      <c r="L41" s="26" t="s">
        <v>66</v>
      </c>
      <c r="M41" s="77"/>
      <c r="N41" s="77"/>
      <c r="O41" s="77"/>
      <c r="P41" s="77"/>
      <c r="Q41" s="77"/>
      <c r="R41" s="10"/>
    </row>
    <row r="42" spans="1:22" x14ac:dyDescent="0.2">
      <c r="J42" s="8"/>
      <c r="L42" s="26"/>
      <c r="M42" s="77"/>
      <c r="N42" s="77"/>
      <c r="O42" s="77"/>
      <c r="P42" s="77"/>
      <c r="Q42" s="77"/>
      <c r="R42" s="10"/>
    </row>
    <row r="43" spans="1:22" x14ac:dyDescent="0.2">
      <c r="A43" s="1"/>
      <c r="I43" s="1"/>
      <c r="J43" s="8"/>
      <c r="L43" s="26"/>
      <c r="R43" s="10"/>
    </row>
    <row r="44" spans="1:22" x14ac:dyDescent="0.2">
      <c r="B44" s="8"/>
      <c r="C44" s="8"/>
      <c r="D44" s="8"/>
      <c r="E44" s="8"/>
      <c r="F44" s="8"/>
      <c r="G44" s="8"/>
      <c r="H44" s="8"/>
      <c r="I44" s="8"/>
      <c r="J44" s="8"/>
      <c r="L44" s="26" t="s">
        <v>40</v>
      </c>
      <c r="M44" s="77"/>
      <c r="N44" s="77"/>
      <c r="O44" s="77"/>
      <c r="P44" s="77"/>
      <c r="Q44" s="77" t="s">
        <v>56</v>
      </c>
      <c r="R44" s="10"/>
    </row>
    <row r="45" spans="1:22" x14ac:dyDescent="0.2">
      <c r="B45" s="8"/>
      <c r="C45" s="8"/>
      <c r="D45" s="8"/>
      <c r="E45" s="8"/>
      <c r="F45" s="8"/>
      <c r="G45" s="8"/>
      <c r="H45" s="8"/>
      <c r="I45" s="8"/>
      <c r="J45" s="8"/>
      <c r="L45" s="26"/>
      <c r="M45" s="77"/>
      <c r="N45" s="77" t="s">
        <v>41</v>
      </c>
      <c r="O45" s="77"/>
      <c r="P45" s="77"/>
      <c r="Q45" s="77"/>
      <c r="R45" s="10"/>
    </row>
    <row r="46" spans="1:22" x14ac:dyDescent="0.2">
      <c r="B46" s="8"/>
      <c r="C46" s="8"/>
      <c r="D46" s="8"/>
      <c r="E46" s="8"/>
      <c r="F46" s="20"/>
      <c r="G46" s="20"/>
      <c r="H46" s="20"/>
      <c r="I46" s="20"/>
      <c r="J46" s="8"/>
    </row>
    <row r="47" spans="1:22" x14ac:dyDescent="0.2">
      <c r="B47" s="8"/>
      <c r="C47" s="8"/>
      <c r="D47" s="8"/>
      <c r="E47" s="8"/>
      <c r="F47" s="42"/>
      <c r="G47" s="42"/>
      <c r="H47" s="71"/>
      <c r="I47" s="18"/>
      <c r="J47" s="8"/>
    </row>
    <row r="48" spans="1:22" x14ac:dyDescent="0.2">
      <c r="B48" s="8"/>
      <c r="C48" s="8"/>
      <c r="D48" s="8"/>
      <c r="E48" s="8"/>
      <c r="F48" s="31"/>
      <c r="G48" s="31"/>
      <c r="H48" s="71"/>
      <c r="I48" s="18"/>
      <c r="J48" s="8"/>
      <c r="L48" s="8"/>
      <c r="M48" s="8" t="s">
        <v>61</v>
      </c>
      <c r="N48" s="8"/>
      <c r="O48" s="8"/>
      <c r="P48" s="8"/>
      <c r="Q48" s="8"/>
      <c r="R48" s="10"/>
    </row>
    <row r="49" spans="1:19" x14ac:dyDescent="0.2">
      <c r="B49" s="8"/>
      <c r="C49" s="8"/>
      <c r="D49" s="8"/>
      <c r="E49" s="8"/>
      <c r="F49" s="10"/>
      <c r="G49" s="8"/>
      <c r="H49" s="8"/>
      <c r="I49" s="10"/>
      <c r="J49" s="8"/>
      <c r="L49" s="8"/>
      <c r="M49" s="8"/>
      <c r="N49" s="8"/>
      <c r="O49" s="8"/>
      <c r="P49" s="8"/>
      <c r="Q49" s="8"/>
      <c r="R49" s="10"/>
    </row>
    <row r="50" spans="1:19" ht="27" x14ac:dyDescent="0.35">
      <c r="B50" s="8"/>
      <c r="C50" s="8"/>
      <c r="D50" s="8"/>
      <c r="E50" s="8"/>
      <c r="F50" s="8"/>
      <c r="G50" s="8"/>
      <c r="H50" s="8"/>
      <c r="I50" s="10"/>
      <c r="J50" s="8"/>
      <c r="K50" s="45"/>
      <c r="L50" s="8"/>
      <c r="M50" s="8"/>
      <c r="N50" s="8"/>
      <c r="O50" s="8"/>
      <c r="P50" s="8"/>
      <c r="Q50" s="8"/>
      <c r="R50" s="10"/>
    </row>
    <row r="51" spans="1:19" ht="27" x14ac:dyDescent="0.35">
      <c r="B51" s="8"/>
      <c r="C51" s="8"/>
      <c r="D51" s="8"/>
      <c r="E51" s="8"/>
      <c r="F51" s="8"/>
      <c r="G51" s="8"/>
      <c r="H51" s="8"/>
      <c r="I51" s="10"/>
      <c r="J51" s="8"/>
      <c r="K51" s="78"/>
      <c r="M51" s="94" t="s">
        <v>51</v>
      </c>
      <c r="N51" s="94"/>
      <c r="O51" s="94"/>
      <c r="P51" s="94"/>
      <c r="Q51" s="94"/>
      <c r="R51" s="94"/>
      <c r="S51" s="78"/>
    </row>
    <row r="52" spans="1:19" x14ac:dyDescent="0.2">
      <c r="B52" s="8"/>
      <c r="C52" s="8"/>
      <c r="D52" s="8"/>
      <c r="E52" s="8"/>
      <c r="F52" s="8"/>
      <c r="G52" s="8"/>
      <c r="H52" s="8"/>
      <c r="I52" s="10"/>
      <c r="J52" s="8"/>
      <c r="L52" s="8"/>
      <c r="M52" s="8"/>
      <c r="N52" s="8"/>
      <c r="O52" s="8"/>
      <c r="P52" s="8"/>
      <c r="Q52" s="8"/>
      <c r="R52" s="10"/>
    </row>
    <row r="53" spans="1:19" x14ac:dyDescent="0.2">
      <c r="B53" s="8"/>
      <c r="C53" s="8"/>
      <c r="D53" s="8"/>
      <c r="E53" s="8"/>
      <c r="F53" s="8"/>
      <c r="G53" s="8"/>
      <c r="H53" s="8"/>
      <c r="I53" s="10"/>
      <c r="J53" s="8"/>
      <c r="L53" s="8"/>
      <c r="M53" s="8"/>
      <c r="N53" s="8"/>
      <c r="O53" s="8"/>
      <c r="P53" s="8"/>
      <c r="Q53" s="8"/>
      <c r="R53" s="10"/>
    </row>
    <row r="54" spans="1:19" x14ac:dyDescent="0.2">
      <c r="B54" s="8"/>
      <c r="C54" s="8"/>
      <c r="D54" s="8"/>
      <c r="E54" s="8"/>
      <c r="F54" s="8"/>
      <c r="G54" s="8"/>
      <c r="H54" s="8"/>
      <c r="I54" s="10"/>
      <c r="J54" s="8"/>
      <c r="L54" s="8"/>
      <c r="M54" s="8"/>
      <c r="N54" s="8"/>
      <c r="O54" s="8"/>
      <c r="P54" s="8"/>
      <c r="Q54" s="8"/>
      <c r="R54" s="10"/>
    </row>
    <row r="55" spans="1:19" ht="18.75" x14ac:dyDescent="0.3">
      <c r="A55" s="90" t="s">
        <v>68</v>
      </c>
      <c r="B55" s="90"/>
      <c r="C55" s="91"/>
      <c r="D55" s="91"/>
      <c r="E55" s="62"/>
      <c r="F55" s="32"/>
      <c r="G55" s="32"/>
      <c r="H55" s="70"/>
      <c r="I55" s="32"/>
      <c r="J55" s="8"/>
      <c r="L55" s="8"/>
      <c r="M55" s="8"/>
      <c r="N55" s="8"/>
      <c r="O55" s="8"/>
      <c r="P55" s="8"/>
      <c r="Q55" s="8"/>
      <c r="R55" s="10"/>
    </row>
    <row r="56" spans="1:19" x14ac:dyDescent="0.2">
      <c r="A56" s="85" t="s">
        <v>2</v>
      </c>
      <c r="B56" s="85"/>
      <c r="C56" s="33"/>
      <c r="D56" s="63"/>
      <c r="E56" s="63"/>
      <c r="F56" s="33"/>
      <c r="G56" s="33"/>
      <c r="H56" s="72"/>
      <c r="I56" s="33"/>
      <c r="J56" s="8"/>
      <c r="L56" s="8"/>
      <c r="M56" s="8"/>
      <c r="N56" s="8"/>
      <c r="O56" s="8"/>
      <c r="P56" s="8"/>
      <c r="Q56" s="8"/>
      <c r="R56" s="10"/>
    </row>
    <row r="57" spans="1:19" x14ac:dyDescent="0.2">
      <c r="A57" s="22"/>
      <c r="B57" s="8"/>
      <c r="C57" s="8"/>
      <c r="D57" s="8"/>
      <c r="E57" s="8"/>
      <c r="F57" s="8"/>
      <c r="G57" s="8"/>
      <c r="H57" s="8"/>
      <c r="I57" s="10"/>
      <c r="J57" s="8"/>
      <c r="L57" s="8"/>
      <c r="M57" s="8"/>
      <c r="N57" s="8"/>
      <c r="O57" s="8"/>
      <c r="P57" s="8"/>
      <c r="Q57" s="8"/>
      <c r="R57" s="10"/>
    </row>
    <row r="58" spans="1:19" x14ac:dyDescent="0.2">
      <c r="B58" s="8"/>
      <c r="C58" s="8"/>
      <c r="D58" s="8"/>
      <c r="E58" s="8"/>
      <c r="F58" s="10"/>
      <c r="G58" s="8"/>
      <c r="H58" s="8"/>
      <c r="I58" s="10"/>
      <c r="J58" s="8"/>
      <c r="L58" s="8"/>
      <c r="M58" s="8"/>
      <c r="N58" s="8"/>
      <c r="O58" s="8"/>
      <c r="P58" s="8"/>
      <c r="Q58" s="8"/>
      <c r="R58" s="10"/>
    </row>
    <row r="59" spans="1:19" x14ac:dyDescent="0.2">
      <c r="A59" s="26" t="s">
        <v>5</v>
      </c>
      <c r="B59" s="8"/>
      <c r="C59" s="8"/>
      <c r="D59" s="8"/>
      <c r="E59" s="8"/>
      <c r="F59" s="38">
        <v>15000</v>
      </c>
      <c r="G59" s="8"/>
      <c r="H59" s="8"/>
      <c r="J59" s="8"/>
      <c r="L59" s="8"/>
      <c r="M59" s="8"/>
      <c r="N59" s="8"/>
      <c r="O59" s="8"/>
      <c r="P59" s="8"/>
      <c r="Q59" s="8"/>
      <c r="R59" s="10"/>
    </row>
    <row r="60" spans="1:19" x14ac:dyDescent="0.2">
      <c r="A60" s="26" t="s">
        <v>6</v>
      </c>
      <c r="B60" s="8"/>
      <c r="C60" s="8"/>
      <c r="D60" s="8"/>
      <c r="E60" s="8"/>
      <c r="F60" s="39">
        <v>50400</v>
      </c>
      <c r="G60" s="8"/>
      <c r="H60" s="8"/>
      <c r="J60" s="8"/>
      <c r="L60" s="8"/>
      <c r="M60" s="8"/>
      <c r="N60" s="8"/>
      <c r="O60" s="8"/>
      <c r="P60" s="8"/>
      <c r="Q60" s="8"/>
      <c r="R60" s="10"/>
    </row>
    <row r="61" spans="1:19" ht="20.25" customHeight="1" x14ac:dyDescent="0.3">
      <c r="B61" s="8"/>
      <c r="C61" s="8"/>
      <c r="D61" s="8"/>
      <c r="E61" s="8"/>
      <c r="F61" s="39">
        <f>SUM(F59:F60)</f>
        <v>65400</v>
      </c>
      <c r="G61" s="8"/>
      <c r="H61" s="8"/>
      <c r="J61" s="8"/>
      <c r="N61" s="86" t="s">
        <v>52</v>
      </c>
      <c r="O61" s="86"/>
      <c r="P61" s="86"/>
      <c r="Q61" s="8"/>
      <c r="R61" s="10"/>
    </row>
    <row r="62" spans="1:19" ht="7.5" customHeight="1" x14ac:dyDescent="0.2">
      <c r="B62" s="8"/>
      <c r="C62" s="8"/>
      <c r="D62" s="8"/>
      <c r="E62" s="8"/>
      <c r="F62" s="38"/>
      <c r="G62" s="8"/>
      <c r="H62" s="8"/>
      <c r="J62" s="8"/>
      <c r="M62" s="69"/>
      <c r="N62" s="69"/>
      <c r="O62" s="8"/>
      <c r="Q62" s="8"/>
      <c r="R62" s="10"/>
    </row>
    <row r="63" spans="1:19" ht="16.5" customHeight="1" x14ac:dyDescent="0.3">
      <c r="A63" s="26" t="s">
        <v>7</v>
      </c>
      <c r="B63" s="8"/>
      <c r="C63" s="8"/>
      <c r="D63" s="8"/>
      <c r="E63" s="8"/>
      <c r="F63" s="34">
        <v>8500</v>
      </c>
      <c r="G63" s="8"/>
      <c r="H63" s="8"/>
      <c r="J63" s="8"/>
      <c r="N63" s="87">
        <v>2012</v>
      </c>
      <c r="O63" s="87"/>
      <c r="P63" s="87"/>
      <c r="Q63" s="8"/>
      <c r="R63" s="10"/>
    </row>
    <row r="64" spans="1:19" x14ac:dyDescent="0.2">
      <c r="A64" s="26" t="s">
        <v>25</v>
      </c>
      <c r="B64" s="8"/>
      <c r="C64" s="8"/>
      <c r="D64" s="8"/>
      <c r="E64" s="8"/>
      <c r="F64" s="34">
        <v>1300</v>
      </c>
      <c r="G64" s="8"/>
      <c r="H64" s="8"/>
      <c r="J64" s="8"/>
      <c r="M64" s="69"/>
      <c r="N64" s="69"/>
      <c r="O64" s="8"/>
      <c r="Q64" s="8"/>
      <c r="R64" s="10"/>
    </row>
    <row r="65" spans="1:18" ht="16.5" customHeight="1" x14ac:dyDescent="0.3">
      <c r="A65" s="26" t="s">
        <v>23</v>
      </c>
      <c r="B65" s="8"/>
      <c r="C65" s="8"/>
      <c r="D65" s="8"/>
      <c r="E65" s="8"/>
      <c r="F65" s="34">
        <v>5000</v>
      </c>
      <c r="G65" s="8"/>
      <c r="H65" s="8"/>
      <c r="J65" s="8"/>
      <c r="N65" s="88" t="s">
        <v>67</v>
      </c>
      <c r="O65" s="88"/>
      <c r="P65" s="88"/>
      <c r="Q65" s="8"/>
      <c r="R65" s="10"/>
    </row>
    <row r="66" spans="1:18" x14ac:dyDescent="0.2">
      <c r="A66" s="26" t="s">
        <v>24</v>
      </c>
      <c r="B66" s="8"/>
      <c r="C66" s="8"/>
      <c r="D66" s="8"/>
      <c r="E66" s="8"/>
      <c r="F66" s="34">
        <v>7500</v>
      </c>
      <c r="G66" s="8"/>
      <c r="H66" s="8"/>
      <c r="J66" s="8"/>
      <c r="L66" s="8"/>
      <c r="M66" s="8"/>
      <c r="N66" s="8"/>
      <c r="O66" s="8"/>
      <c r="P66" s="8"/>
      <c r="Q66" s="8"/>
      <c r="R66" s="10"/>
    </row>
    <row r="67" spans="1:18" x14ac:dyDescent="0.2">
      <c r="A67" s="26" t="s">
        <v>11</v>
      </c>
      <c r="B67" s="8"/>
      <c r="C67" s="8"/>
      <c r="D67" s="8"/>
      <c r="E67" s="8"/>
      <c r="F67" s="34">
        <v>2000</v>
      </c>
      <c r="G67" s="8"/>
      <c r="H67" s="8"/>
      <c r="J67" s="8"/>
      <c r="L67" s="8"/>
      <c r="M67" s="8"/>
      <c r="N67" s="8"/>
      <c r="O67" s="8"/>
      <c r="P67" s="8"/>
      <c r="Q67" s="8"/>
      <c r="R67" s="10"/>
    </row>
    <row r="68" spans="1:18" x14ac:dyDescent="0.2">
      <c r="A68" s="26" t="s">
        <v>64</v>
      </c>
      <c r="B68" s="8"/>
      <c r="C68" s="8"/>
      <c r="D68" s="8"/>
      <c r="E68" s="8"/>
      <c r="F68" s="34">
        <v>2700</v>
      </c>
      <c r="G68" s="8"/>
      <c r="H68" s="8"/>
      <c r="J68" s="8"/>
      <c r="L68" s="8"/>
      <c r="M68" s="8"/>
      <c r="N68" s="8"/>
      <c r="O68" s="8"/>
      <c r="P68" s="8"/>
      <c r="Q68" s="8"/>
      <c r="R68" s="10"/>
    </row>
    <row r="69" spans="1:18" x14ac:dyDescent="0.2">
      <c r="A69" s="26" t="s">
        <v>12</v>
      </c>
      <c r="B69" s="77"/>
      <c r="C69" s="77"/>
      <c r="D69" s="77"/>
      <c r="E69" s="77"/>
      <c r="F69" s="34">
        <v>2000</v>
      </c>
      <c r="G69" s="8"/>
      <c r="H69" s="8"/>
      <c r="J69" s="8"/>
      <c r="L69" s="8"/>
      <c r="M69" s="8"/>
      <c r="N69" s="8"/>
      <c r="O69" s="8"/>
      <c r="P69" s="8"/>
      <c r="Q69" s="8"/>
      <c r="R69" s="10"/>
    </row>
    <row r="70" spans="1:18" x14ac:dyDescent="0.2">
      <c r="A70" s="25" t="s">
        <v>48</v>
      </c>
      <c r="B70" s="13"/>
      <c r="C70" s="13"/>
      <c r="D70" s="13"/>
      <c r="E70" s="13"/>
      <c r="F70" s="34">
        <v>2900</v>
      </c>
      <c r="G70" s="8"/>
      <c r="H70" s="8"/>
      <c r="J70" s="8"/>
      <c r="L70" s="8"/>
      <c r="M70" s="8"/>
      <c r="N70" s="8"/>
      <c r="O70" s="8"/>
      <c r="P70" s="8"/>
      <c r="Q70" s="8"/>
      <c r="R70" s="10"/>
    </row>
    <row r="71" spans="1:18" x14ac:dyDescent="0.2">
      <c r="A71" s="26" t="s">
        <v>49</v>
      </c>
      <c r="B71" s="77"/>
      <c r="C71" s="77"/>
      <c r="D71" s="77"/>
      <c r="E71" s="77"/>
      <c r="F71" s="34">
        <v>9500</v>
      </c>
      <c r="G71" s="8"/>
      <c r="H71" s="8"/>
      <c r="J71" s="8"/>
      <c r="L71" s="8"/>
      <c r="M71" s="8"/>
      <c r="N71" s="8"/>
      <c r="O71" s="8"/>
      <c r="P71" s="8"/>
      <c r="Q71" s="8"/>
      <c r="R71" s="10"/>
    </row>
    <row r="72" spans="1:18" x14ac:dyDescent="0.2">
      <c r="A72" s="26" t="s">
        <v>50</v>
      </c>
      <c r="B72" s="77"/>
      <c r="C72" s="77"/>
      <c r="D72" s="77"/>
      <c r="E72" s="77"/>
      <c r="F72" s="34">
        <v>1200</v>
      </c>
      <c r="G72" s="8"/>
      <c r="H72" s="8"/>
      <c r="J72" s="8"/>
      <c r="L72" s="8"/>
      <c r="M72" s="8"/>
      <c r="N72" s="8"/>
      <c r="O72" s="8"/>
      <c r="P72" s="8"/>
      <c r="Q72" s="8"/>
      <c r="R72" s="10"/>
    </row>
    <row r="73" spans="1:18" x14ac:dyDescent="0.2">
      <c r="B73" s="77"/>
      <c r="C73" s="77"/>
      <c r="D73" s="77"/>
      <c r="E73" s="77"/>
      <c r="F73" s="40">
        <f>SUM(F63:F72)</f>
        <v>42600</v>
      </c>
      <c r="G73" s="8"/>
      <c r="H73" s="8"/>
      <c r="J73" s="8"/>
      <c r="L73" s="8"/>
      <c r="M73" s="8"/>
      <c r="N73" s="8"/>
      <c r="O73" s="8"/>
      <c r="P73" s="8"/>
      <c r="Q73" s="8"/>
      <c r="R73" s="10"/>
    </row>
    <row r="74" spans="1:18" x14ac:dyDescent="0.2">
      <c r="B74" s="77"/>
      <c r="C74" s="77"/>
      <c r="D74" s="77"/>
      <c r="E74" s="77"/>
      <c r="F74" s="34"/>
      <c r="G74" s="8"/>
      <c r="H74" s="8"/>
      <c r="J74" s="8"/>
      <c r="L74" s="8"/>
      <c r="M74" s="8"/>
      <c r="N74" s="8"/>
      <c r="O74" s="8"/>
      <c r="P74" s="8"/>
      <c r="Q74" s="8"/>
      <c r="R74" s="10"/>
    </row>
    <row r="75" spans="1:18" x14ac:dyDescent="0.2">
      <c r="A75" s="26" t="s">
        <v>16</v>
      </c>
      <c r="B75" s="77"/>
      <c r="C75" s="77"/>
      <c r="D75" s="77"/>
      <c r="E75" s="77"/>
      <c r="F75" s="37">
        <f>+F61-F73</f>
        <v>22800</v>
      </c>
      <c r="J75" s="8"/>
      <c r="L75" s="8"/>
      <c r="M75" s="8"/>
      <c r="N75" s="8"/>
      <c r="O75" s="8"/>
      <c r="P75" s="8"/>
      <c r="Q75" s="8"/>
      <c r="R75" s="10"/>
    </row>
    <row r="76" spans="1:18" x14ac:dyDescent="0.2">
      <c r="F76" s="4"/>
      <c r="G76" s="8"/>
      <c r="H76" s="8"/>
      <c r="J76" s="8"/>
      <c r="L76" s="8"/>
      <c r="M76" s="8"/>
      <c r="N76" s="8"/>
      <c r="O76" s="8"/>
      <c r="P76" s="8"/>
      <c r="Q76" s="8"/>
      <c r="R76" s="10"/>
    </row>
    <row r="77" spans="1:18" x14ac:dyDescent="0.2">
      <c r="A77" s="26" t="s">
        <v>53</v>
      </c>
      <c r="B77" s="77"/>
      <c r="C77" s="77"/>
      <c r="D77" s="77"/>
      <c r="E77" s="77"/>
      <c r="F77" s="34">
        <v>22000</v>
      </c>
      <c r="G77" s="8"/>
      <c r="H77" s="8"/>
      <c r="J77" s="8"/>
      <c r="L77" s="8"/>
      <c r="M77" s="8"/>
      <c r="N77" s="8"/>
      <c r="O77" s="8"/>
      <c r="P77" s="8"/>
      <c r="Q77" s="8"/>
      <c r="R77" s="10"/>
    </row>
    <row r="78" spans="1:18" x14ac:dyDescent="0.2">
      <c r="A78" s="26" t="s">
        <v>59</v>
      </c>
      <c r="B78" s="77"/>
      <c r="C78" s="77"/>
      <c r="D78" s="77"/>
      <c r="E78" s="77"/>
      <c r="F78" s="36">
        <v>-4200</v>
      </c>
      <c r="G78" s="8"/>
      <c r="H78" s="8"/>
      <c r="J78" s="8"/>
      <c r="L78" s="8"/>
      <c r="M78" s="8"/>
      <c r="N78" s="8"/>
      <c r="O78" s="8"/>
      <c r="P78" s="8"/>
      <c r="Q78" s="8"/>
      <c r="R78" s="10"/>
    </row>
    <row r="79" spans="1:18" x14ac:dyDescent="0.2">
      <c r="B79" s="77"/>
      <c r="C79" s="77"/>
      <c r="D79" s="77"/>
      <c r="E79" s="77"/>
      <c r="F79" s="40">
        <f>SUM(F77:F78)</f>
        <v>17800</v>
      </c>
      <c r="G79" s="8"/>
      <c r="H79" s="8"/>
      <c r="J79" s="8"/>
      <c r="L79" s="8"/>
      <c r="M79" s="8"/>
      <c r="N79" s="8"/>
      <c r="O79" s="8"/>
      <c r="P79" s="8"/>
      <c r="Q79" s="8"/>
      <c r="R79" s="10"/>
    </row>
    <row r="80" spans="1:18" x14ac:dyDescent="0.2">
      <c r="B80" s="77"/>
      <c r="C80" s="77"/>
      <c r="D80" s="77"/>
      <c r="E80" s="77"/>
      <c r="F80" s="34"/>
      <c r="G80" s="8"/>
      <c r="H80" s="8"/>
      <c r="J80" s="8"/>
      <c r="L80" s="8"/>
      <c r="M80" s="8"/>
      <c r="N80" s="8"/>
      <c r="O80" s="8"/>
      <c r="P80" s="8"/>
      <c r="Q80" s="8"/>
      <c r="R80" s="10"/>
    </row>
    <row r="81" spans="1:20" x14ac:dyDescent="0.2">
      <c r="A81" s="26" t="s">
        <v>26</v>
      </c>
      <c r="B81" s="77"/>
      <c r="C81" s="77"/>
      <c r="D81" s="77"/>
      <c r="E81" s="77"/>
      <c r="F81" s="34">
        <f>+F75+F79</f>
        <v>40600</v>
      </c>
      <c r="G81" s="8"/>
      <c r="H81" s="8"/>
      <c r="J81" s="8"/>
      <c r="L81" s="8"/>
      <c r="M81" s="8"/>
      <c r="N81" s="8"/>
      <c r="O81" s="8"/>
      <c r="P81" s="8"/>
      <c r="Q81" s="8"/>
      <c r="R81" s="10"/>
    </row>
    <row r="82" spans="1:20" x14ac:dyDescent="0.2">
      <c r="A82" s="26" t="s">
        <v>27</v>
      </c>
      <c r="B82" s="77"/>
      <c r="C82" s="77"/>
      <c r="D82" s="77"/>
      <c r="E82" s="77"/>
      <c r="F82" s="34"/>
      <c r="G82" s="8"/>
      <c r="H82" s="8"/>
      <c r="J82" s="8"/>
      <c r="L82" s="8"/>
      <c r="M82" s="8"/>
      <c r="N82" s="8"/>
      <c r="O82" s="8"/>
      <c r="P82" s="8"/>
      <c r="Q82" s="8"/>
      <c r="R82" s="10"/>
    </row>
    <row r="83" spans="1:20" x14ac:dyDescent="0.2">
      <c r="B83" s="77" t="s">
        <v>28</v>
      </c>
      <c r="C83" s="77"/>
      <c r="D83" s="77"/>
      <c r="E83" s="77"/>
      <c r="F83" s="36">
        <v>38600</v>
      </c>
      <c r="G83" s="8"/>
      <c r="H83" s="8"/>
      <c r="J83" s="8"/>
      <c r="L83" s="8"/>
      <c r="M83" s="8"/>
      <c r="N83" s="8"/>
      <c r="O83" s="8"/>
      <c r="P83" s="8"/>
      <c r="Q83" s="8"/>
      <c r="R83" s="10"/>
    </row>
    <row r="84" spans="1:20" ht="13.5" thickBot="1" x14ac:dyDescent="0.25">
      <c r="A84" s="26" t="s">
        <v>54</v>
      </c>
      <c r="B84" s="77"/>
      <c r="C84" s="77"/>
      <c r="D84" s="77"/>
      <c r="E84" s="77"/>
      <c r="F84" s="41">
        <f>+F81-F83</f>
        <v>2000</v>
      </c>
      <c r="L84" s="83"/>
      <c r="M84" s="56"/>
      <c r="N84" s="89" t="s">
        <v>55</v>
      </c>
      <c r="O84" s="89"/>
      <c r="P84" s="89"/>
      <c r="Q84" s="84"/>
      <c r="R84" s="10"/>
    </row>
    <row r="85" spans="1:20" ht="13.5" thickTop="1" x14ac:dyDescent="0.2">
      <c r="G85" s="8"/>
      <c r="H85" s="8"/>
      <c r="I85" s="37"/>
      <c r="J85" s="8"/>
      <c r="L85" s="56"/>
      <c r="M85" s="56"/>
      <c r="N85" s="56"/>
      <c r="O85" s="56"/>
      <c r="Q85" s="56"/>
      <c r="R85" s="10"/>
    </row>
    <row r="86" spans="1:20" x14ac:dyDescent="0.2">
      <c r="J86" s="8"/>
      <c r="L86" s="68"/>
      <c r="M86" s="68"/>
      <c r="N86" s="68"/>
      <c r="O86" s="68"/>
      <c r="P86" s="68"/>
      <c r="Q86" s="44"/>
      <c r="R86" s="44"/>
    </row>
    <row r="87" spans="1:20" x14ac:dyDescent="0.2">
      <c r="B87" s="8"/>
      <c r="C87" s="8"/>
      <c r="D87" s="8"/>
      <c r="E87" s="8"/>
      <c r="F87" s="8"/>
      <c r="G87" s="8"/>
      <c r="H87" s="8"/>
      <c r="I87" s="37"/>
      <c r="J87" s="8"/>
      <c r="K87" s="27"/>
    </row>
    <row r="88" spans="1:20" x14ac:dyDescent="0.2">
      <c r="A88" s="27"/>
      <c r="B88" s="21"/>
      <c r="C88" s="21"/>
      <c r="D88" s="21"/>
      <c r="E88" s="21"/>
      <c r="F88" s="21"/>
      <c r="G88" s="21"/>
      <c r="H88" s="21"/>
      <c r="I88" s="37"/>
      <c r="L88" s="6"/>
      <c r="M88" s="6"/>
      <c r="N88" s="6"/>
      <c r="O88" s="6"/>
      <c r="P88" s="6"/>
      <c r="Q88" s="6"/>
      <c r="R88" s="5"/>
    </row>
    <row r="89" spans="1:20" x14ac:dyDescent="0.2">
      <c r="A89" s="30"/>
      <c r="B89" s="21"/>
      <c r="C89" s="21"/>
      <c r="D89" s="21"/>
      <c r="E89" s="21"/>
      <c r="F89" s="8"/>
      <c r="G89" s="8"/>
      <c r="H89" s="8"/>
      <c r="I89" s="21"/>
      <c r="J89" s="6"/>
    </row>
    <row r="90" spans="1:20" x14ac:dyDescent="0.2">
      <c r="B90" s="8"/>
      <c r="C90" s="8"/>
      <c r="D90" s="8"/>
      <c r="E90" s="8"/>
      <c r="F90" s="8"/>
      <c r="G90" s="8"/>
      <c r="H90" s="8"/>
      <c r="I90" s="8"/>
      <c r="S90" s="6"/>
      <c r="T90" s="6"/>
    </row>
    <row r="91" spans="1:20" x14ac:dyDescent="0.2">
      <c r="I91" s="1"/>
    </row>
    <row r="92" spans="1:20" x14ac:dyDescent="0.2">
      <c r="A92" s="27"/>
      <c r="B92" s="6"/>
      <c r="C92" s="6"/>
      <c r="D92" s="6"/>
      <c r="E92" s="6"/>
      <c r="F92" s="6"/>
      <c r="G92" s="6"/>
      <c r="H92" s="6"/>
      <c r="I92" s="6"/>
    </row>
    <row r="93" spans="1:20" x14ac:dyDescent="0.2">
      <c r="I93" s="1"/>
    </row>
    <row r="94" spans="1:20" x14ac:dyDescent="0.2">
      <c r="I94" s="1"/>
    </row>
    <row r="95" spans="1:20" x14ac:dyDescent="0.2">
      <c r="I95" s="1"/>
    </row>
    <row r="96" spans="1:20" x14ac:dyDescent="0.2">
      <c r="I96" s="6"/>
    </row>
    <row r="97" spans="9:9" x14ac:dyDescent="0.2">
      <c r="I97" s="6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</sheetData>
  <mergeCells count="12">
    <mergeCell ref="N63:P63"/>
    <mergeCell ref="N84:P84"/>
    <mergeCell ref="N61:P61"/>
    <mergeCell ref="N65:P65"/>
    <mergeCell ref="A56:B56"/>
    <mergeCell ref="K1:R1"/>
    <mergeCell ref="K2:R2"/>
    <mergeCell ref="A1:I1"/>
    <mergeCell ref="A2:I2"/>
    <mergeCell ref="A55:B55"/>
    <mergeCell ref="C55:D55"/>
    <mergeCell ref="M51:R51"/>
  </mergeCells>
  <phoneticPr fontId="5" type="noConversion"/>
  <printOptions horizontalCentered="1"/>
  <pageMargins left="0.25" right="0.25" top="0.75" bottom="0.75" header="0.3" footer="0.3"/>
  <pageSetup paperSize="9" scale="84" fitToWidth="2" fitToHeight="2" pageOrder="overThenDown" orientation="landscape" r:id="rId1"/>
  <headerFooter scaleWithDoc="0" alignWithMargins="0"/>
  <rowBreaks count="1" manualBreakCount="1">
    <brk id="51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>
        <DisplayName>Karina Majbritt Jørgensen</DisplayName>
        <AccountId>3530</AccountId>
        <AccountType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  <Regnskab xmlns="f9a00ae7-a377-4732-a2e9-ccee53bb46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775" ma:contentTypeDescription="EM Dokument med EDH egenskaber" ma:contentTypeScope="" ma:versionID="0cc58e530d13f93ac48c9deef8b49b77">
  <xsd:schema xmlns:xsd="http://www.w3.org/2001/XMLSchema" xmlns:xs="http://www.w3.org/2001/XMLSchema" xmlns:p="http://schemas.microsoft.com/office/2006/metadata/properties" xmlns:ns2="f9a00ae7-a377-4732-a2e9-ccee53bb4615" targetNamespace="http://schemas.microsoft.com/office/2006/metadata/properties" ma:root="true" ma:fieldsID="9221b194e6b5fbdbbe6c73820edb1ca9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Regnskab" minOccurs="0"/>
                <xsd:element ref="ns2:Projektnr" minOccurs="0"/>
                <xsd:element ref="ns2:Installationsnr" minOccurs="0"/>
                <xsd:element ref="ns2:Status." minOccurs="0"/>
                <xsd:element ref="ns2:Dokumenttype" minOccurs="0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00ae7-a377-4732-a2e9-ccee53bb4615" elementFormDefault="qualified">
    <xsd:import namespace="http://schemas.microsoft.com/office/2006/documentManagement/types"/>
    <xsd:import namespace="http://schemas.microsoft.com/office/infopath/2007/PartnerControls"/>
    <xsd:element name="Ansvarlig" ma:index="2" ma:displayName="Ansvarlig" ma:list="UserInfo" ma:SharePointGroup="0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3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4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5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6" nillable="true" ma:displayName="Kundenr" ma:internalName="Kundenr">
      <xsd:simpleType>
        <xsd:restriction base="dms:Text">
          <xsd:maxLength value="255"/>
        </xsd:restriction>
      </xsd:simpleType>
    </xsd:element>
    <xsd:element name="Regnskab" ma:index="7" nillable="true" ma:displayName="Regnskab" ma:format="Dropdown" ma:internalName="Regnskab">
      <xsd:simpleType>
        <xsd:restriction base="dms:Choice">
          <xsd:enumeration value="AFR"/>
          <xsd:enumeration value="EM"/>
          <xsd:enumeration value="EMN"/>
          <xsd:enumeration value="EMV"/>
          <xsd:enumeration value="EMF"/>
          <xsd:enumeration value="EGF"/>
          <xsd:enumeration value="EGH"/>
          <xsd:enumeration value="EMA"/>
          <xsd:enumeration value="EMR"/>
          <xsd:enumeration value="EMU"/>
          <xsd:enumeration value="TMN"/>
          <xsd:enumeration value="EMS"/>
        </xsd:restriction>
      </xsd:simpleType>
    </xsd:element>
    <xsd:element name="Projektnr" ma:index="8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9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0" nillable="true" ma:displayName="Status.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1" nillable="true" ma:displayName="Dokumenttype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2" nillable="true" ma:displayName="Notat" ma:internalName="Notat">
      <xsd:simpleType>
        <xsd:restriction base="dms:Note">
          <xsd:maxLength value="255"/>
        </xsd:restriction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4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6BB0385-11DE-4B16-AC79-828E0D8E9E9B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9a00ae7-a377-4732-a2e9-ccee53bb4615"/>
  </ds:schemaRefs>
</ds:datastoreItem>
</file>

<file path=customXml/itemProps2.xml><?xml version="1.0" encoding="utf-8"?>
<ds:datastoreItem xmlns:ds="http://schemas.openxmlformats.org/officeDocument/2006/customXml" ds:itemID="{AD41765C-C3B7-4C8D-93B9-A11DA6DB1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2013</vt:lpstr>
      <vt:lpstr>2012</vt:lpstr>
      <vt:lpstr>'2012'!Udskriftsområde</vt:lpstr>
      <vt:lpstr>'2013'!Udskriftsområde</vt:lpstr>
    </vt:vector>
  </TitlesOfParts>
  <Company>EnergiMidt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Jesper Thorsager Lindgaard</cp:lastModifiedBy>
  <cp:lastPrinted>2014-02-27T09:59:19Z</cp:lastPrinted>
  <dcterms:created xsi:type="dcterms:W3CDTF">2008-02-21T08:02:48Z</dcterms:created>
  <dcterms:modified xsi:type="dcterms:W3CDTF">2014-03-05T06:53:41Z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  <property fmtid="{D5CDD505-2E9C-101B-9397-08002B2CF9AE}" pid="5" name="ContentTypeId">
    <vt:lpwstr>0x010100C664CEBAF9840B4BAD7254E24D0728F3010046CF231B72910C4C9AE41414FDA8421A</vt:lpwstr>
  </property>
</Properties>
</file>