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5195" windowHeight="12525"/>
  </bookViews>
  <sheets>
    <sheet name="2011" sheetId="2" r:id="rId1"/>
  </sheets>
  <definedNames>
    <definedName name="_xlnm.Print_Area" localSheetId="0">'2011'!$A$1:$O$87</definedName>
  </definedNames>
  <calcPr calcId="145621"/>
</workbook>
</file>

<file path=xl/calcChain.xml><?xml version="1.0" encoding="utf-8"?>
<calcChain xmlns="http://schemas.openxmlformats.org/spreadsheetml/2006/main">
  <c r="F31" i="2" l="1"/>
  <c r="D31" i="2"/>
  <c r="D35" i="2" l="1"/>
  <c r="M9" i="2"/>
  <c r="D24" i="2" l="1"/>
  <c r="D21" i="2"/>
  <c r="O9" i="2"/>
  <c r="O10" i="2" s="1"/>
  <c r="O15" i="2" s="1"/>
  <c r="F21" i="2"/>
  <c r="F17" i="2"/>
  <c r="F8" i="2"/>
  <c r="D10" i="2"/>
  <c r="F10" i="2"/>
  <c r="L62" i="2"/>
  <c r="M4" i="2"/>
  <c r="F4" i="2"/>
  <c r="O4" i="2" s="1"/>
  <c r="O29" i="2"/>
  <c r="M29" i="2"/>
  <c r="M10" i="2"/>
  <c r="M15" i="2" s="1"/>
  <c r="F78" i="2"/>
  <c r="F60" i="2"/>
  <c r="F72" i="2"/>
  <c r="F74" i="2" l="1"/>
  <c r="F80" i="2" s="1"/>
  <c r="F83" i="2" s="1"/>
  <c r="F25" i="2"/>
  <c r="F27" i="2" s="1"/>
  <c r="F33" i="2" s="1"/>
  <c r="F37" i="2" s="1"/>
  <c r="D25" i="2"/>
  <c r="D27" i="2" s="1"/>
  <c r="D33" i="2" s="1"/>
  <c r="D37" i="2" s="1"/>
  <c r="M20" i="2" s="1"/>
  <c r="O20" i="2" l="1"/>
  <c r="O22" i="2" s="1"/>
  <c r="O31" i="2" s="1"/>
  <c r="M22" i="2"/>
  <c r="M31" i="2" s="1"/>
</calcChain>
</file>

<file path=xl/comments1.xml><?xml version="1.0" encoding="utf-8"?>
<comments xmlns="http://schemas.openxmlformats.org/spreadsheetml/2006/main">
  <authors>
    <author>Thomas Milling</author>
  </authors>
  <commentList>
    <comment ref="D35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</commentList>
</comments>
</file>

<file path=xl/sharedStrings.xml><?xml version="1.0" encoding="utf-8"?>
<sst xmlns="http://schemas.openxmlformats.org/spreadsheetml/2006/main" count="91" uniqueCount="70">
  <si>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</si>
  <si>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</si>
  <si>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</si>
  <si>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</si>
  <si>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</si>
  <si>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</si>
  <si>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</si>
  <si>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El</t>
  </si>
  <si>
    <t>Passiver</t>
  </si>
  <si>
    <t>Egenkapital</t>
  </si>
  <si>
    <t>Saldo 1/1</t>
  </si>
  <si>
    <t>Kontingenter og abonnementer</t>
  </si>
  <si>
    <t>Møder, rejser og repræsentation</t>
  </si>
  <si>
    <t>Saldo 31/12</t>
  </si>
  <si>
    <t>Gæld</t>
  </si>
  <si>
    <t>Vandafgift</t>
  </si>
  <si>
    <t>Resultat før renter og afskrivninger</t>
  </si>
  <si>
    <t>Skyldige omkostninger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</si>
  <si>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</si>
  <si>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</si>
  <si>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</si>
  <si>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</si>
  <si>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Vandindvindingsafgift</t>
  </si>
  <si>
    <t>Reparation og vedligeholdelse, anlæg</t>
  </si>
  <si>
    <t>Vandprøver og service</t>
  </si>
  <si>
    <t>Kontrolcentral incl. telefon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</si>
  <si>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</si>
  <si>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</si>
  <si>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</si>
  <si>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</si>
  <si>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</si>
  <si>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</si>
  <si>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</si>
  <si>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</si>
  <si>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</si>
  <si>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Skyldig moms</t>
  </si>
  <si>
    <t>Mellemregning Xellent afr</t>
  </si>
  <si>
    <t>Nick Sunderland</t>
  </si>
  <si>
    <t>Formand</t>
  </si>
  <si>
    <t>Henning Monnerup</t>
  </si>
  <si>
    <t>Kasserer</t>
  </si>
  <si>
    <t>Karl Jensen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</si>
  <si>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</si>
  <si>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</si>
  <si>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</si>
  <si>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</si>
  <si>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</si>
  <si>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</si>
  <si>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</si>
  <si>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</si>
  <si>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</si>
  <si>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Øvrig administration</t>
  </si>
  <si>
    <t>Gantrup Vandværk a.m.b.a.</t>
  </si>
  <si>
    <t>ÅRSREGNSKAB</t>
  </si>
  <si>
    <t>Renteindtægter</t>
  </si>
  <si>
    <t>Budgetteret resultat</t>
  </si>
  <si>
    <t xml:space="preserve">Vi passer på det gode vand! </t>
  </si>
  <si>
    <t>Finn Pedersen</t>
  </si>
  <si>
    <t xml:space="preserve">Tilslutningsafgift ny andelshaver </t>
  </si>
  <si>
    <t>Forskud, Horsens Kommune</t>
  </si>
  <si>
    <t>Pristalsregulering forskud Horsens Kommune</t>
  </si>
  <si>
    <t>Tilslutningsforskud, ny andelshaver</t>
  </si>
  <si>
    <t xml:space="preserve"> </t>
  </si>
  <si>
    <t>Gebyrer</t>
  </si>
  <si>
    <t>Periodeafgrænsning</t>
  </si>
  <si>
    <t>Tilbagebetaling, for høj pris Kalsmosevej 5a</t>
  </si>
  <si>
    <t>samt budget 2012</t>
  </si>
  <si>
    <t>Budget 2012</t>
  </si>
  <si>
    <t>periodens resultat og vandværkets økonomiske stilling pr. 31. december 2011</t>
  </si>
  <si>
    <t>Gantrup, den     /       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</si>
</sst>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#,##0.00000"/>
    <numFmt numFmtId="166" formatCode="#,##0.00000;\-#,##0.0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sz val="16"/>
      <name val="Times New Roman"/>
      <family val="1"/>
    </font>
    <font>
      <b/>
      <sz val="22"/>
      <name val="Times New Roman"/>
      <family val="1"/>
    </font>
    <font>
      <b/>
      <sz val="16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9" applyNumberFormat="0" applyAlignment="0" applyProtection="0"/>
    <xf numFmtId="0" fontId="20" fillId="7" borderId="10" applyNumberFormat="0" applyAlignment="0" applyProtection="0"/>
    <xf numFmtId="0" fontId="21" fillId="7" borderId="9" applyNumberFormat="0" applyAlignment="0" applyProtection="0"/>
    <xf numFmtId="0" fontId="22" fillId="0" borderId="11" applyNumberFormat="0" applyFill="0" applyAlignment="0" applyProtection="0"/>
    <xf numFmtId="0" fontId="23" fillId="8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</cellStyleXfs>
  <cellXfs count="87">
    <xf numFmtId="0" fontId="0" fillId="0" borderId="0" xfId="0"/>
    <xf numFmtId="37" fontId="3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Border="1"/>
    <xf numFmtId="37" fontId="3" fillId="0" borderId="0" xfId="0" applyNumberFormat="1" applyFont="1" applyBorder="1"/>
    <xf numFmtId="164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Border="1" applyAlignment="1">
      <alignment horizontal="center"/>
    </xf>
    <xf numFmtId="37" fontId="6" fillId="0" borderId="0" xfId="0" applyNumberFormat="1" applyFont="1" applyFill="1" applyAlignment="1">
      <alignment horizontal="center"/>
    </xf>
    <xf numFmtId="37" fontId="6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7" fontId="3" fillId="0" borderId="0" xfId="0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37" fontId="7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7" fontId="3" fillId="0" borderId="0" xfId="0" applyNumberFormat="1" applyFont="1" applyBorder="1" applyAlignment="1">
      <alignment horizontal="left"/>
    </xf>
    <xf numFmtId="37" fontId="6" fillId="0" borderId="0" xfId="0" quotePrefix="1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37" fontId="6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7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right"/>
    </xf>
    <xf numFmtId="37" fontId="6" fillId="0" borderId="0" xfId="0" applyNumberFormat="1" applyFont="1" applyBorder="1" applyAlignment="1">
      <alignment horizontal="left"/>
    </xf>
    <xf numFmtId="37" fontId="3" fillId="0" borderId="1" xfId="0" applyNumberFormat="1" applyFont="1" applyBorder="1" applyAlignment="1">
      <alignment horizontal="right"/>
    </xf>
    <xf numFmtId="37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7" fontId="3" fillId="0" borderId="3" xfId="0" applyNumberFormat="1" applyFont="1" applyBorder="1" applyAlignment="1">
      <alignment horizontal="right"/>
    </xf>
    <xf numFmtId="37" fontId="3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left"/>
    </xf>
    <xf numFmtId="37" fontId="1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64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2" fillId="0" borderId="0" xfId="0" applyNumberFormat="1" applyFont="1" applyAlignment="1">
      <alignment horizontal="center"/>
    </xf>
    <xf numFmtId="37" fontId="10" fillId="0" borderId="0" xfId="0" applyNumberFormat="1" applyFont="1" applyFill="1" applyAlignment="1">
      <alignment horizontal="center"/>
    </xf>
    <xf numFmtId="37" fontId="3" fillId="2" borderId="0" xfId="0" applyNumberFormat="1" applyFont="1" applyFill="1" applyAlignment="1">
      <alignment horizontal="left"/>
    </xf>
    <xf numFmtId="3" fontId="6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7" fontId="3" fillId="0" borderId="0" xfId="0" applyNumberFormat="1" applyFont="1" applyFill="1" applyAlignment="1">
      <alignment horizontal="center"/>
    </xf>
    <xf numFmtId="39" fontId="3" fillId="0" borderId="0" xfId="0" applyNumberFormat="1" applyFont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/>
    <xf numFmtId="3" fontId="28" fillId="0" borderId="0" xfId="41" applyNumberFormat="1" applyFont="1"/>
    <xf numFmtId="3" fontId="28" fillId="0" borderId="1" xfId="41" applyNumberFormat="1" applyFont="1" applyBorder="1"/>
    <xf numFmtId="37" fontId="3" fillId="2" borderId="0" xfId="0" applyNumberFormat="1" applyFont="1" applyFill="1" applyAlignment="1">
      <alignment horizontal="center"/>
    </xf>
    <xf numFmtId="37" fontId="4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left"/>
    </xf>
  </cellXfs>
  <cellStyles count="43">
    <cellStyle name="20 % - Markeringsfarve1" xfId="18" builtinId="30" customBuiltin="1"/>
    <cellStyle name="20 % - Markeringsfarve2" xfId="22" builtinId="34" customBuiltin="1"/>
    <cellStyle name="20 % - Markeringsfarve3" xfId="26" builtinId="38" customBuiltin="1"/>
    <cellStyle name="20 % - Markeringsfarve4" xfId="30" builtinId="42" customBuiltin="1"/>
    <cellStyle name="20 % - Markeringsfarve5" xfId="34" builtinId="46" customBuiltin="1"/>
    <cellStyle name="20 % - Markeringsfarve6" xfId="38" builtinId="50" customBuiltin="1"/>
    <cellStyle name="40 % - Markeringsfarve1" xfId="19" builtinId="31" customBuiltin="1"/>
    <cellStyle name="40 % - Markeringsfarve2" xfId="23" builtinId="35" customBuiltin="1"/>
    <cellStyle name="40 % - Markeringsfarve3" xfId="27" builtinId="39" customBuiltin="1"/>
    <cellStyle name="40 % - Markeringsfarve4" xfId="31" builtinId="43" customBuiltin="1"/>
    <cellStyle name="40 % - Markeringsfarve5" xfId="35" builtinId="47" customBuiltin="1"/>
    <cellStyle name="40 % - Markeringsfarve6" xfId="39" builtinId="51" customBuiltin="1"/>
    <cellStyle name="60 % - Markeringsfarve1" xfId="20" builtinId="32" customBuiltin="1"/>
    <cellStyle name="60 % - Markeringsfarve2" xfId="24" builtinId="36" customBuiltin="1"/>
    <cellStyle name="60 % - Markeringsfarve3" xfId="28" builtinId="40" customBuiltin="1"/>
    <cellStyle name="60 % - Markeringsfarve4" xfId="32" builtinId="44" customBuiltin="1"/>
    <cellStyle name="60 % - Markeringsfarve5" xfId="36" builtinId="48" customBuiltin="1"/>
    <cellStyle name="60 % - Markeringsfarve6" xfId="40" builtinId="52" customBuiltin="1"/>
    <cellStyle name="Advarselstekst" xfId="14" builtinId="11" customBuiltin="1"/>
    <cellStyle name="Bemærk! 2" xfId="42"/>
    <cellStyle name="Beregning" xfId="11" builtinId="22" customBuiltin="1"/>
    <cellStyle name="Forklarende tekst" xfId="15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7" builtinId="29" customBuiltin="1"/>
    <cellStyle name="Markeringsfarve2" xfId="21" builtinId="33" customBuiltin="1"/>
    <cellStyle name="Markeringsfarve3" xfId="25" builtinId="37" customBuiltin="1"/>
    <cellStyle name="Markeringsfarve4" xfId="29" builtinId="41" customBuiltin="1"/>
    <cellStyle name="Markeringsfarve5" xfId="33" builtinId="45" customBuiltin="1"/>
    <cellStyle name="Markeringsfarve6" xfId="37" builtinId="49" customBuiltin="1"/>
    <cellStyle name="Neutral" xfId="8" builtinId="28" customBuiltin="1"/>
    <cellStyle name="Normal" xfId="0" builtinId="0"/>
    <cellStyle name="Normal 2" xfId="41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abSelected="1" topLeftCell="A37" workbookViewId="0">
      <selection activeCell="F60" sqref="F60"/>
    </sheetView>
  </sheetViews>
  <sheetFormatPr defaultRowHeight="12.75" x14ac:dyDescent="0.2"/>
  <cols>
    <col min="1" max="1" width="9.140625" style="32"/>
    <col min="2" max="2" width="15.42578125" style="1" customWidth="1"/>
    <col min="3" max="3" width="9.140625" style="1"/>
    <col min="4" max="4" width="9.5703125" style="1" customWidth="1"/>
    <col min="5" max="5" width="1.85546875" style="1" customWidth="1"/>
    <col min="6" max="6" width="9.140625" style="4"/>
    <col min="7" max="7" width="13.140625" style="4" customWidth="1"/>
    <col min="8" max="8" width="12.140625" style="1" customWidth="1"/>
    <col min="9" max="9" width="9.140625" style="1" hidden="1" customWidth="1"/>
    <col min="10" max="10" width="7.28515625" style="32" customWidth="1"/>
    <col min="11" max="11" width="9.28515625" style="1" bestFit="1" customWidth="1"/>
    <col min="12" max="12" width="21.7109375" style="1" customWidth="1"/>
    <col min="13" max="13" width="12" style="1" customWidth="1"/>
    <col min="14" max="14" width="2.28515625" style="1" customWidth="1"/>
    <col min="15" max="15" width="10" style="4" bestFit="1" customWidth="1"/>
    <col min="16" max="16384" width="9.140625" style="1"/>
  </cols>
  <sheetData>
    <row r="1" spans="1:17" ht="18.75" x14ac:dyDescent="0.3">
      <c r="A1" s="83" t="s">
        <v>0</v>
      </c>
      <c r="B1" s="84"/>
      <c r="C1" s="84"/>
      <c r="D1" s="84"/>
      <c r="E1" s="84"/>
      <c r="F1" s="84"/>
      <c r="G1" s="39"/>
      <c r="H1" s="39"/>
      <c r="I1" s="10"/>
      <c r="J1" s="83" t="s">
        <v>1</v>
      </c>
      <c r="K1" s="84"/>
      <c r="L1" s="84"/>
      <c r="M1" s="84"/>
      <c r="N1" s="84"/>
      <c r="O1" s="84"/>
    </row>
    <row r="2" spans="1:17" x14ac:dyDescent="0.2">
      <c r="A2" s="85" t="s">
        <v>2</v>
      </c>
      <c r="B2" s="84"/>
      <c r="C2" s="84"/>
      <c r="D2" s="84"/>
      <c r="E2" s="84"/>
      <c r="F2" s="84"/>
      <c r="G2" s="39"/>
      <c r="H2" s="39"/>
      <c r="I2" s="10"/>
      <c r="J2" s="85" t="s">
        <v>3</v>
      </c>
      <c r="K2" s="84"/>
      <c r="L2" s="84"/>
      <c r="M2" s="84"/>
      <c r="N2" s="84"/>
      <c r="O2" s="84"/>
    </row>
    <row r="3" spans="1:17" x14ac:dyDescent="0.2">
      <c r="A3" s="28"/>
      <c r="B3" s="10"/>
      <c r="C3" s="10"/>
      <c r="D3" s="10"/>
      <c r="E3" s="10"/>
      <c r="F3" s="12"/>
      <c r="G3" s="12"/>
      <c r="H3" s="10"/>
      <c r="I3" s="10"/>
      <c r="J3" s="28"/>
      <c r="K3" s="10"/>
      <c r="L3" s="11"/>
      <c r="M3" s="10"/>
      <c r="N3" s="10"/>
      <c r="O3" s="12"/>
    </row>
    <row r="4" spans="1:17" s="2" customFormat="1" x14ac:dyDescent="0.2">
      <c r="A4" s="29"/>
      <c r="B4" s="13"/>
      <c r="C4" s="13"/>
      <c r="D4" s="3">
        <v>2011</v>
      </c>
      <c r="E4" s="3"/>
      <c r="F4" s="3">
        <f>D4-1</f>
        <v>2010</v>
      </c>
      <c r="G4" s="3"/>
      <c r="H4" s="13"/>
      <c r="I4" s="13"/>
      <c r="J4" s="29"/>
      <c r="K4" s="13"/>
      <c r="L4" s="13"/>
      <c r="M4" s="3">
        <f>D4</f>
        <v>2011</v>
      </c>
      <c r="N4" s="3"/>
      <c r="O4" s="3">
        <f>F4</f>
        <v>2010</v>
      </c>
    </row>
    <row r="5" spans="1:17" s="2" customFormat="1" x14ac:dyDescent="0.2">
      <c r="A5" s="36"/>
      <c r="B5" s="14"/>
      <c r="C5" s="14"/>
      <c r="D5" s="7"/>
      <c r="E5" s="7"/>
      <c r="F5" s="8"/>
      <c r="G5" s="8"/>
      <c r="H5" s="14"/>
      <c r="I5" s="14"/>
      <c r="J5" s="30" t="s">
        <v>4</v>
      </c>
      <c r="K5" s="15"/>
      <c r="L5" s="15"/>
      <c r="M5" s="15"/>
      <c r="N5" s="15"/>
      <c r="O5" s="16"/>
    </row>
    <row r="6" spans="1:17" x14ac:dyDescent="0.2">
      <c r="A6" s="30" t="s">
        <v>43</v>
      </c>
      <c r="B6" s="15"/>
      <c r="C6" s="15"/>
      <c r="D6" s="16"/>
      <c r="E6" s="16"/>
      <c r="F6" s="16"/>
      <c r="G6" s="16"/>
      <c r="H6" s="15"/>
      <c r="I6" s="15"/>
      <c r="J6" s="31" t="s">
        <v>29</v>
      </c>
      <c r="K6" s="15"/>
      <c r="L6" s="15"/>
      <c r="M6" s="16"/>
      <c r="N6" s="16"/>
      <c r="O6" s="16"/>
    </row>
    <row r="7" spans="1:17" x14ac:dyDescent="0.2">
      <c r="A7" s="31" t="s">
        <v>5</v>
      </c>
      <c r="B7" s="15"/>
      <c r="C7" s="15"/>
      <c r="D7" s="79">
        <v>14905.05</v>
      </c>
      <c r="E7" s="16"/>
      <c r="F7" s="49">
        <v>26217</v>
      </c>
      <c r="G7" s="16"/>
      <c r="H7" s="15"/>
      <c r="I7" s="15"/>
      <c r="J7" s="31" t="s">
        <v>10</v>
      </c>
      <c r="L7" s="15"/>
      <c r="M7" s="49">
        <v>696171.41</v>
      </c>
      <c r="N7" s="16"/>
      <c r="O7" s="49">
        <v>696171.41</v>
      </c>
    </row>
    <row r="8" spans="1:17" x14ac:dyDescent="0.2">
      <c r="A8" s="31" t="s">
        <v>6</v>
      </c>
      <c r="B8" s="15"/>
      <c r="C8" s="15"/>
      <c r="D8" s="79">
        <v>49913.51</v>
      </c>
      <c r="E8" s="16"/>
      <c r="F8" s="49">
        <f>49844</f>
        <v>49844</v>
      </c>
      <c r="G8" s="17"/>
      <c r="H8" s="15"/>
      <c r="I8" s="15"/>
      <c r="J8" s="31" t="s">
        <v>30</v>
      </c>
      <c r="L8" s="15"/>
      <c r="M8" s="49">
        <v>0</v>
      </c>
      <c r="N8" s="16"/>
      <c r="O8" s="49">
        <v>0</v>
      </c>
      <c r="Q8" s="78"/>
    </row>
    <row r="9" spans="1:17" x14ac:dyDescent="0.2">
      <c r="A9" s="31" t="s">
        <v>58</v>
      </c>
      <c r="B9" s="15"/>
      <c r="C9" s="15"/>
      <c r="D9" s="49">
        <v>18000</v>
      </c>
      <c r="E9" s="16"/>
      <c r="F9" s="49">
        <v>0</v>
      </c>
      <c r="G9" s="17"/>
      <c r="H9" s="15"/>
      <c r="I9" s="15"/>
      <c r="J9" s="35" t="s">
        <v>31</v>
      </c>
      <c r="L9" s="15"/>
      <c r="M9" s="4">
        <f>-372933.56-34808.57</f>
        <v>-407742.13</v>
      </c>
      <c r="N9" s="16"/>
      <c r="O9" s="49">
        <f>-338123.26-34808</f>
        <v>-372931.26</v>
      </c>
      <c r="Q9" s="77"/>
    </row>
    <row r="10" spans="1:17" x14ac:dyDescent="0.2">
      <c r="A10" s="30" t="s">
        <v>44</v>
      </c>
      <c r="B10" s="15"/>
      <c r="C10" s="15"/>
      <c r="D10" s="65">
        <f>SUM(D7:D9)</f>
        <v>82818.559999999998</v>
      </c>
      <c r="E10" s="17"/>
      <c r="F10" s="65">
        <f>SUM(F7:F9)</f>
        <v>76061</v>
      </c>
      <c r="G10" s="17"/>
      <c r="H10" s="15"/>
      <c r="I10" s="15"/>
      <c r="J10" s="31" t="s">
        <v>32</v>
      </c>
      <c r="L10" s="15"/>
      <c r="M10" s="65">
        <f>SUM(M5:M9)</f>
        <v>288429.28000000003</v>
      </c>
      <c r="N10" s="17"/>
      <c r="O10" s="65">
        <f>SUM(O5:O9)</f>
        <v>323240.15000000002</v>
      </c>
    </row>
    <row r="11" spans="1:17" x14ac:dyDescent="0.2">
      <c r="A11" s="31"/>
      <c r="B11" s="15"/>
      <c r="C11" s="15"/>
      <c r="D11" s="67"/>
      <c r="E11" s="16"/>
      <c r="F11" s="67"/>
      <c r="G11" s="40"/>
      <c r="H11" s="15"/>
      <c r="I11" s="15"/>
      <c r="J11" s="31"/>
      <c r="K11" s="15"/>
      <c r="L11" s="15"/>
      <c r="M11" s="67"/>
      <c r="N11" s="16"/>
      <c r="O11" s="67"/>
    </row>
    <row r="12" spans="1:17" x14ac:dyDescent="0.2">
      <c r="A12" s="55" t="s">
        <v>45</v>
      </c>
      <c r="B12" s="10"/>
      <c r="C12" s="10"/>
      <c r="D12" s="49"/>
      <c r="E12" s="12"/>
      <c r="F12" s="49"/>
      <c r="G12" s="17"/>
      <c r="H12" s="15"/>
      <c r="I12" s="15"/>
      <c r="J12" s="31" t="s">
        <v>33</v>
      </c>
      <c r="K12" s="15"/>
      <c r="L12" s="15"/>
      <c r="M12" s="79">
        <v>843788.25</v>
      </c>
      <c r="N12" s="16"/>
      <c r="O12" s="49">
        <v>802770.31</v>
      </c>
    </row>
    <row r="13" spans="1:17" x14ac:dyDescent="0.2">
      <c r="A13" s="32" t="s">
        <v>65</v>
      </c>
      <c r="B13" s="10"/>
      <c r="C13" s="10"/>
      <c r="D13" s="49">
        <v>0</v>
      </c>
      <c r="E13" s="12"/>
      <c r="F13" s="49">
        <v>1995</v>
      </c>
      <c r="G13" s="16"/>
      <c r="H13" s="15"/>
      <c r="I13" s="15"/>
      <c r="J13" s="31" t="s">
        <v>34</v>
      </c>
      <c r="K13" s="15"/>
      <c r="L13" s="15"/>
      <c r="M13" s="49">
        <v>321.60000000000002</v>
      </c>
      <c r="N13" s="16"/>
      <c r="O13" s="49">
        <v>0</v>
      </c>
    </row>
    <row r="14" spans="1:17" x14ac:dyDescent="0.2">
      <c r="A14" s="31" t="s">
        <v>7</v>
      </c>
      <c r="B14" s="15"/>
      <c r="C14" s="15"/>
      <c r="D14" s="79">
        <v>6562.26</v>
      </c>
      <c r="E14" s="16"/>
      <c r="F14" s="49">
        <v>6986.85</v>
      </c>
      <c r="G14" s="12"/>
      <c r="H14" s="15"/>
      <c r="I14" s="15"/>
      <c r="J14" s="31" t="s">
        <v>36</v>
      </c>
      <c r="K14" s="15"/>
      <c r="L14" s="15"/>
      <c r="M14" s="79">
        <v>-657.92</v>
      </c>
      <c r="N14" s="16"/>
      <c r="O14" s="49">
        <v>-4285.07</v>
      </c>
    </row>
    <row r="15" spans="1:17" ht="13.5" thickBot="1" x14ac:dyDescent="0.25">
      <c r="A15" s="31" t="s">
        <v>22</v>
      </c>
      <c r="B15" s="15"/>
      <c r="C15" s="15"/>
      <c r="D15" s="79">
        <v>2520</v>
      </c>
      <c r="E15" s="16"/>
      <c r="F15" s="49">
        <v>2480</v>
      </c>
      <c r="G15" s="18"/>
      <c r="H15" s="15"/>
      <c r="I15" s="15"/>
      <c r="J15" s="30" t="s">
        <v>47</v>
      </c>
      <c r="K15" s="15"/>
      <c r="L15" s="15"/>
      <c r="M15" s="72">
        <f>SUM(M10:M14)</f>
        <v>1131881.2100000002</v>
      </c>
      <c r="N15" s="16"/>
      <c r="O15" s="72">
        <f>SUM(O10:O14)</f>
        <v>1121725.3899999999</v>
      </c>
    </row>
    <row r="16" spans="1:17" ht="13.5" thickTop="1" x14ac:dyDescent="0.2">
      <c r="A16" s="31" t="s">
        <v>25</v>
      </c>
      <c r="B16" s="15"/>
      <c r="C16" s="15"/>
      <c r="D16" s="79">
        <v>1286.4000000000001</v>
      </c>
      <c r="E16" s="16"/>
      <c r="F16" s="49">
        <v>1286.4000000000001</v>
      </c>
      <c r="G16" s="18"/>
      <c r="H16" s="15"/>
      <c r="I16" s="15"/>
      <c r="J16" s="31"/>
      <c r="K16" s="15"/>
      <c r="L16" s="15"/>
      <c r="M16" s="67"/>
      <c r="N16" s="16"/>
      <c r="O16" s="67"/>
    </row>
    <row r="17" spans="1:15" x14ac:dyDescent="0.2">
      <c r="A17" s="31" t="s">
        <v>23</v>
      </c>
      <c r="B17" s="15"/>
      <c r="C17" s="15"/>
      <c r="D17" s="79">
        <v>4725.16</v>
      </c>
      <c r="E17" s="16"/>
      <c r="F17" s="49">
        <f>3537.86+327.8</f>
        <v>3865.6600000000003</v>
      </c>
      <c r="G17" s="18"/>
      <c r="H17" s="15"/>
      <c r="I17" s="15"/>
      <c r="J17" s="30" t="s">
        <v>8</v>
      </c>
      <c r="K17" s="15"/>
      <c r="L17" s="15"/>
      <c r="M17" s="67"/>
      <c r="N17" s="16"/>
      <c r="O17" s="67"/>
    </row>
    <row r="18" spans="1:15" x14ac:dyDescent="0.2">
      <c r="A18" s="31" t="s">
        <v>24</v>
      </c>
      <c r="B18" s="15"/>
      <c r="C18" s="15"/>
      <c r="D18" s="79">
        <v>6918.2</v>
      </c>
      <c r="E18" s="16"/>
      <c r="F18" s="49">
        <v>3411.6</v>
      </c>
      <c r="G18" s="18"/>
      <c r="H18" s="15"/>
      <c r="I18" s="15"/>
      <c r="J18" s="31" t="s">
        <v>9</v>
      </c>
      <c r="K18" s="15"/>
      <c r="L18" s="15"/>
      <c r="M18" s="67"/>
      <c r="N18" s="16"/>
      <c r="O18" s="67"/>
    </row>
    <row r="19" spans="1:15" x14ac:dyDescent="0.2">
      <c r="A19" s="31" t="s">
        <v>63</v>
      </c>
      <c r="B19" s="15"/>
      <c r="C19" s="15"/>
      <c r="D19" s="79">
        <v>-1000</v>
      </c>
      <c r="E19" s="16"/>
      <c r="F19" s="49">
        <v>1552.5</v>
      </c>
      <c r="G19" s="18"/>
      <c r="H19" s="15"/>
      <c r="I19" s="15"/>
      <c r="J19" s="31"/>
      <c r="K19" s="31" t="s">
        <v>10</v>
      </c>
      <c r="L19" s="15"/>
      <c r="M19" s="79">
        <v>839216.15</v>
      </c>
      <c r="N19" s="16"/>
      <c r="O19" s="67">
        <v>822434.4</v>
      </c>
    </row>
    <row r="20" spans="1:15" x14ac:dyDescent="0.2">
      <c r="A20" s="31" t="s">
        <v>11</v>
      </c>
      <c r="B20" s="15"/>
      <c r="C20" s="15"/>
      <c r="D20" s="79">
        <v>1877.5</v>
      </c>
      <c r="E20" s="16"/>
      <c r="F20" s="49">
        <v>1417.5</v>
      </c>
      <c r="G20" s="18"/>
      <c r="H20" s="15"/>
      <c r="I20" s="15"/>
      <c r="J20" s="31"/>
      <c r="K20" s="31" t="s">
        <v>18</v>
      </c>
      <c r="L20" s="15"/>
      <c r="M20" s="67">
        <f>+D37</f>
        <v>24820.899999999994</v>
      </c>
      <c r="N20" s="16"/>
      <c r="O20" s="67">
        <f>+F37</f>
        <v>16781.72</v>
      </c>
    </row>
    <row r="21" spans="1:15" x14ac:dyDescent="0.2">
      <c r="A21" s="31" t="s">
        <v>12</v>
      </c>
      <c r="B21" s="15"/>
      <c r="C21" s="15"/>
      <c r="D21" s="79">
        <f>63.75+1934.65</f>
        <v>1998.4</v>
      </c>
      <c r="E21" s="16"/>
      <c r="F21" s="49">
        <f>1730.95</f>
        <v>1730.95</v>
      </c>
      <c r="G21" s="18"/>
      <c r="H21" s="15"/>
      <c r="I21" s="15"/>
      <c r="J21" s="31"/>
      <c r="K21" s="31" t="s">
        <v>61</v>
      </c>
      <c r="L21" s="15"/>
      <c r="M21" s="67">
        <v>30130.01</v>
      </c>
      <c r="N21" s="16"/>
      <c r="O21" s="67">
        <v>30130.01</v>
      </c>
    </row>
    <row r="22" spans="1:15" x14ac:dyDescent="0.2">
      <c r="A22" s="31" t="s">
        <v>49</v>
      </c>
      <c r="B22" s="15"/>
      <c r="C22" s="15"/>
      <c r="D22" s="79">
        <v>2761.3</v>
      </c>
      <c r="E22" s="16"/>
      <c r="F22" s="49">
        <v>2697.34</v>
      </c>
      <c r="G22" s="18"/>
      <c r="H22" s="15"/>
      <c r="I22" s="15"/>
      <c r="J22" s="31"/>
      <c r="K22" s="31" t="s">
        <v>13</v>
      </c>
      <c r="L22" s="19"/>
      <c r="M22" s="65">
        <f>SUM(M19:M21)</f>
        <v>894167.06</v>
      </c>
      <c r="N22" s="17"/>
      <c r="O22" s="65">
        <f>SUM(O19:O21)</f>
        <v>869346.13</v>
      </c>
    </row>
    <row r="23" spans="1:15" x14ac:dyDescent="0.2">
      <c r="A23" s="32" t="s">
        <v>50</v>
      </c>
      <c r="B23" s="10"/>
      <c r="C23" s="10"/>
      <c r="D23" s="79">
        <v>9277.98</v>
      </c>
      <c r="E23" s="12"/>
      <c r="F23" s="49">
        <v>9063.07</v>
      </c>
      <c r="G23" s="18"/>
      <c r="H23" s="15"/>
      <c r="I23" s="15"/>
      <c r="J23" s="31"/>
      <c r="K23" s="31"/>
      <c r="L23" s="19"/>
      <c r="M23" s="73"/>
      <c r="N23" s="17"/>
      <c r="O23" s="73"/>
    </row>
    <row r="24" spans="1:15" x14ac:dyDescent="0.2">
      <c r="A24" s="31" t="s">
        <v>51</v>
      </c>
      <c r="B24" s="15"/>
      <c r="C24" s="15"/>
      <c r="D24" s="50">
        <f>0.9+2400</f>
        <v>2400.9</v>
      </c>
      <c r="E24" s="17"/>
      <c r="F24" s="50">
        <v>-0.14000000000000001</v>
      </c>
      <c r="G24" s="18"/>
      <c r="H24" s="15"/>
      <c r="I24" s="15"/>
      <c r="J24" s="31" t="s">
        <v>14</v>
      </c>
      <c r="K24" s="31" t="s">
        <v>59</v>
      </c>
      <c r="L24" s="15"/>
      <c r="M24" s="79">
        <v>223799.94</v>
      </c>
      <c r="N24" s="16"/>
      <c r="O24" s="49">
        <v>218733.43</v>
      </c>
    </row>
    <row r="25" spans="1:15" x14ac:dyDescent="0.2">
      <c r="A25" s="30" t="s">
        <v>46</v>
      </c>
      <c r="B25" s="15"/>
      <c r="C25" s="15"/>
      <c r="D25" s="67">
        <f>SUM(D12:D24)</f>
        <v>39328.1</v>
      </c>
      <c r="E25" s="20"/>
      <c r="F25" s="67">
        <f>SUM(F12:F24)</f>
        <v>36486.729999999996</v>
      </c>
      <c r="G25" s="18"/>
      <c r="H25" s="15"/>
      <c r="I25" s="15"/>
      <c r="J25" s="31"/>
      <c r="K25" s="31" t="s">
        <v>15</v>
      </c>
      <c r="L25" s="15"/>
      <c r="M25" s="79">
        <v>8565</v>
      </c>
      <c r="N25" s="16"/>
      <c r="O25" s="49">
        <v>8835</v>
      </c>
    </row>
    <row r="26" spans="1:15" x14ac:dyDescent="0.2">
      <c r="A26" s="31"/>
      <c r="B26" s="15"/>
      <c r="C26" s="15"/>
      <c r="D26" s="68"/>
      <c r="E26" s="20"/>
      <c r="F26" s="68"/>
      <c r="G26" s="10"/>
      <c r="H26" s="15"/>
      <c r="I26" s="15"/>
      <c r="J26" s="31"/>
      <c r="K26" s="31" t="s">
        <v>35</v>
      </c>
      <c r="L26" s="15"/>
      <c r="M26" s="79">
        <v>692.07</v>
      </c>
      <c r="N26" s="16"/>
      <c r="O26" s="49">
        <v>3111.4</v>
      </c>
    </row>
    <row r="27" spans="1:15" x14ac:dyDescent="0.2">
      <c r="A27" s="31" t="s">
        <v>16</v>
      </c>
      <c r="B27" s="15"/>
      <c r="C27" s="15"/>
      <c r="D27" s="67">
        <f>+D10-D25</f>
        <v>43490.46</v>
      </c>
      <c r="E27" s="20"/>
      <c r="F27" s="67">
        <f>+F10-F25</f>
        <v>39574.270000000004</v>
      </c>
      <c r="G27" s="40"/>
      <c r="H27" s="15"/>
      <c r="I27" s="15"/>
      <c r="J27" s="31"/>
      <c r="K27" s="31" t="s">
        <v>64</v>
      </c>
      <c r="L27" s="15"/>
      <c r="M27" s="49">
        <v>3857.01</v>
      </c>
      <c r="N27" s="16"/>
      <c r="O27" s="49">
        <v>21699.4</v>
      </c>
    </row>
    <row r="28" spans="1:15" x14ac:dyDescent="0.2">
      <c r="A28" s="31"/>
      <c r="B28" s="15"/>
      <c r="C28" s="15"/>
      <c r="D28" s="68"/>
      <c r="E28" s="20"/>
      <c r="F28" s="68"/>
      <c r="G28" s="15"/>
      <c r="H28" s="15"/>
      <c r="I28" s="15"/>
      <c r="J28" s="31"/>
      <c r="K28" s="31" t="s">
        <v>17</v>
      </c>
      <c r="L28" s="15"/>
      <c r="M28" s="79">
        <v>800.13</v>
      </c>
      <c r="N28" s="16"/>
      <c r="O28" s="49">
        <v>0</v>
      </c>
    </row>
    <row r="29" spans="1:15" x14ac:dyDescent="0.2">
      <c r="A29" s="31" t="s">
        <v>54</v>
      </c>
      <c r="B29" s="15"/>
      <c r="C29" s="15"/>
      <c r="D29" s="79">
        <v>21207.82</v>
      </c>
      <c r="E29" s="20"/>
      <c r="F29" s="70">
        <v>16383.12</v>
      </c>
      <c r="G29" s="20"/>
      <c r="H29" s="15"/>
      <c r="I29" s="15"/>
      <c r="J29" s="31"/>
      <c r="K29" s="15"/>
      <c r="L29" s="15"/>
      <c r="M29" s="65">
        <f>SUM(M24:M28)</f>
        <v>237714.15000000002</v>
      </c>
      <c r="N29" s="16"/>
      <c r="O29" s="65">
        <f>SUM(O24:O28)</f>
        <v>252379.22999999998</v>
      </c>
    </row>
    <row r="30" spans="1:15" x14ac:dyDescent="0.2">
      <c r="A30" s="46" t="s">
        <v>60</v>
      </c>
      <c r="B30" s="19"/>
      <c r="C30" s="19"/>
      <c r="D30" s="80">
        <v>5066.51</v>
      </c>
      <c r="E30" s="69"/>
      <c r="F30" s="50">
        <v>4367.67</v>
      </c>
      <c r="G30" s="16"/>
      <c r="H30" s="15"/>
      <c r="I30" s="15"/>
      <c r="J30" s="30"/>
      <c r="K30" s="15"/>
      <c r="L30" s="15"/>
      <c r="M30" s="67"/>
      <c r="N30" s="16"/>
      <c r="O30" s="67"/>
    </row>
    <row r="31" spans="1:15" ht="13.5" thickBot="1" x14ac:dyDescent="0.25">
      <c r="A31" s="31"/>
      <c r="B31" s="15"/>
      <c r="C31" s="15"/>
      <c r="D31" s="70">
        <f>+D29-D30</f>
        <v>16141.31</v>
      </c>
      <c r="E31" s="70"/>
      <c r="F31" s="70">
        <f>+F29-F30</f>
        <v>12015.45</v>
      </c>
      <c r="G31" s="20"/>
      <c r="H31" s="15"/>
      <c r="I31" s="15"/>
      <c r="J31" s="30" t="s">
        <v>48</v>
      </c>
      <c r="K31" s="15"/>
      <c r="L31" s="15"/>
      <c r="M31" s="74">
        <f>+M22+M29</f>
        <v>1131881.21</v>
      </c>
      <c r="N31" s="17"/>
      <c r="O31" s="74">
        <f>+O22+O29</f>
        <v>1121725.3599999999</v>
      </c>
    </row>
    <row r="32" spans="1:15" x14ac:dyDescent="0.2">
      <c r="A32" s="31"/>
      <c r="B32" s="15"/>
      <c r="C32" s="15"/>
      <c r="D32" s="67"/>
      <c r="E32" s="69"/>
      <c r="F32" s="67"/>
      <c r="G32" s="15"/>
      <c r="H32" s="15"/>
      <c r="I32" s="15"/>
      <c r="K32" s="10"/>
      <c r="L32" s="10"/>
      <c r="M32" s="10"/>
      <c r="N32" s="10"/>
      <c r="O32" s="12"/>
    </row>
    <row r="33" spans="1:19" x14ac:dyDescent="0.2">
      <c r="A33" s="31" t="s">
        <v>26</v>
      </c>
      <c r="B33" s="15"/>
      <c r="C33" s="15"/>
      <c r="D33" s="67">
        <f>+D27+D31</f>
        <v>59631.77</v>
      </c>
      <c r="E33" s="20"/>
      <c r="F33" s="67">
        <f>+F27+F31</f>
        <v>51589.72</v>
      </c>
      <c r="G33" s="15"/>
      <c r="H33" s="15"/>
      <c r="I33" s="15"/>
    </row>
    <row r="34" spans="1:19" x14ac:dyDescent="0.2">
      <c r="A34" s="31" t="s">
        <v>27</v>
      </c>
      <c r="B34" s="15"/>
      <c r="C34" s="15"/>
      <c r="D34" s="68"/>
      <c r="E34" s="20"/>
      <c r="F34" s="68"/>
      <c r="G34" s="41"/>
      <c r="H34" s="15"/>
      <c r="I34" s="15"/>
      <c r="J34" s="33" t="s">
        <v>37</v>
      </c>
      <c r="K34" s="56"/>
      <c r="L34" s="56"/>
      <c r="M34" s="21" t="s">
        <v>39</v>
      </c>
      <c r="N34" s="56"/>
      <c r="O34" s="23"/>
      <c r="Q34" s="76"/>
      <c r="R34" s="76"/>
      <c r="S34" s="76"/>
    </row>
    <row r="35" spans="1:19" x14ac:dyDescent="0.2">
      <c r="A35" s="31"/>
      <c r="B35" s="15" t="s">
        <v>28</v>
      </c>
      <c r="C35" s="15"/>
      <c r="D35" s="66">
        <f>34808.57+2.3</f>
        <v>34810.870000000003</v>
      </c>
      <c r="E35" s="20"/>
      <c r="F35" s="66">
        <v>34808</v>
      </c>
      <c r="G35" s="41"/>
      <c r="H35" s="15"/>
      <c r="I35" s="15"/>
      <c r="J35" s="32" t="s">
        <v>38</v>
      </c>
      <c r="K35" s="10"/>
      <c r="L35" s="10"/>
      <c r="M35" s="24" t="s">
        <v>40</v>
      </c>
      <c r="N35" s="24"/>
      <c r="O35" s="24"/>
    </row>
    <row r="36" spans="1:19" x14ac:dyDescent="0.2">
      <c r="A36" s="31"/>
      <c r="B36" s="15"/>
      <c r="C36" s="15"/>
      <c r="D36" s="67"/>
      <c r="E36" s="69"/>
      <c r="F36" s="67"/>
      <c r="G36" s="16"/>
      <c r="H36" s="15"/>
      <c r="I36" s="15"/>
      <c r="K36" s="10"/>
      <c r="L36" s="10"/>
      <c r="M36" s="10"/>
      <c r="N36" s="10"/>
      <c r="O36" s="12"/>
    </row>
    <row r="37" spans="1:19" ht="13.5" thickBot="1" x14ac:dyDescent="0.25">
      <c r="A37" s="31" t="s">
        <v>18</v>
      </c>
      <c r="B37" s="15"/>
      <c r="C37" s="15"/>
      <c r="D37" s="71">
        <f>+D33-D35</f>
        <v>24820.899999999994</v>
      </c>
      <c r="E37" s="69"/>
      <c r="F37" s="71">
        <f>+F33-F35</f>
        <v>16781.72</v>
      </c>
      <c r="G37" s="16"/>
      <c r="H37" s="15"/>
      <c r="I37" s="15"/>
      <c r="J37" s="57" t="s">
        <v>19</v>
      </c>
      <c r="K37" s="10"/>
      <c r="L37" s="10"/>
      <c r="M37" s="10"/>
      <c r="N37" s="10"/>
      <c r="O37" s="12"/>
    </row>
    <row r="38" spans="1:19" ht="13.5" thickTop="1" x14ac:dyDescent="0.2">
      <c r="G38" s="20"/>
      <c r="H38" s="15"/>
      <c r="I38" s="15"/>
      <c r="J38" s="32" t="s">
        <v>20</v>
      </c>
      <c r="K38" s="10"/>
      <c r="L38" s="10"/>
      <c r="M38" s="10"/>
      <c r="N38" s="10"/>
      <c r="O38" s="12"/>
    </row>
    <row r="39" spans="1:19" x14ac:dyDescent="0.2">
      <c r="G39" s="20"/>
      <c r="H39" s="15"/>
      <c r="I39" s="15"/>
      <c r="J39" s="32" t="s">
        <v>21</v>
      </c>
      <c r="K39" s="10"/>
      <c r="L39" s="10"/>
      <c r="M39" s="10"/>
      <c r="N39" s="10"/>
      <c r="O39" s="12"/>
    </row>
    <row r="40" spans="1:19" x14ac:dyDescent="0.2">
      <c r="G40" s="17"/>
      <c r="H40" s="15"/>
      <c r="I40" s="15"/>
      <c r="J40" s="32" t="s">
        <v>68</v>
      </c>
      <c r="K40" s="10"/>
      <c r="L40" s="10"/>
      <c r="M40" s="10"/>
      <c r="N40" s="10"/>
      <c r="O40" s="12"/>
    </row>
    <row r="41" spans="1:19" x14ac:dyDescent="0.2">
      <c r="G41" s="16"/>
      <c r="H41" s="15"/>
      <c r="I41" s="15"/>
      <c r="J41" s="32" t="s">
        <v>69</v>
      </c>
      <c r="K41" s="10"/>
      <c r="L41" s="10"/>
      <c r="M41" s="10"/>
      <c r="N41" s="10"/>
      <c r="O41" s="12"/>
    </row>
    <row r="42" spans="1:19" x14ac:dyDescent="0.2">
      <c r="A42" s="1"/>
      <c r="F42" s="1"/>
      <c r="G42" s="10"/>
      <c r="H42" s="10"/>
      <c r="I42" s="10"/>
      <c r="K42" s="10"/>
      <c r="L42" s="10"/>
      <c r="M42" s="10"/>
      <c r="N42" s="10"/>
      <c r="O42" s="12"/>
    </row>
    <row r="43" spans="1:19" x14ac:dyDescent="0.2">
      <c r="B43" s="10"/>
      <c r="C43" s="10"/>
      <c r="D43" s="10"/>
      <c r="E43" s="10"/>
      <c r="F43" s="10"/>
      <c r="G43" s="25"/>
      <c r="H43" s="10"/>
      <c r="I43" s="10"/>
      <c r="N43" s="10"/>
      <c r="O43" s="12"/>
    </row>
    <row r="44" spans="1:19" x14ac:dyDescent="0.2">
      <c r="B44" s="10"/>
      <c r="C44" s="10"/>
      <c r="D44" s="10"/>
      <c r="E44" s="10"/>
      <c r="F44" s="10"/>
      <c r="G44" s="23"/>
      <c r="H44" s="10"/>
      <c r="I44" s="10"/>
      <c r="J44" s="32" t="s">
        <v>41</v>
      </c>
      <c r="K44" s="10"/>
      <c r="L44" s="10"/>
      <c r="M44" s="10" t="s">
        <v>57</v>
      </c>
      <c r="N44" s="10"/>
      <c r="O44" s="12"/>
    </row>
    <row r="45" spans="1:19" x14ac:dyDescent="0.2">
      <c r="B45" s="10"/>
      <c r="C45" s="10"/>
      <c r="D45" s="25"/>
      <c r="E45" s="25"/>
      <c r="F45" s="25"/>
      <c r="G45" s="12"/>
      <c r="H45" s="10"/>
      <c r="I45" s="10"/>
      <c r="K45" s="10"/>
      <c r="L45" s="10" t="s">
        <v>42</v>
      </c>
      <c r="M45" s="10"/>
    </row>
    <row r="46" spans="1:19" x14ac:dyDescent="0.2">
      <c r="B46" s="10"/>
      <c r="C46" s="10"/>
      <c r="D46" s="53"/>
      <c r="E46" s="53"/>
      <c r="F46" s="23"/>
      <c r="G46" s="12"/>
      <c r="H46" s="10"/>
      <c r="I46" s="10"/>
    </row>
    <row r="47" spans="1:19" x14ac:dyDescent="0.2">
      <c r="B47" s="10"/>
      <c r="C47" s="10"/>
      <c r="D47" s="42"/>
      <c r="E47" s="42"/>
      <c r="F47" s="23"/>
      <c r="G47" s="12"/>
      <c r="H47" s="10"/>
      <c r="I47" s="10"/>
      <c r="K47" s="10"/>
      <c r="L47" s="10" t="s">
        <v>62</v>
      </c>
      <c r="M47" s="10"/>
      <c r="N47" s="10"/>
      <c r="O47" s="12"/>
    </row>
    <row r="48" spans="1:19" x14ac:dyDescent="0.2">
      <c r="B48" s="10"/>
      <c r="C48" s="10"/>
      <c r="D48" s="12"/>
      <c r="E48" s="10"/>
      <c r="F48" s="12"/>
      <c r="G48" s="12"/>
      <c r="H48" s="10"/>
      <c r="I48" s="10"/>
      <c r="K48" s="10"/>
      <c r="L48" s="10"/>
      <c r="M48" s="10"/>
      <c r="N48" s="10"/>
      <c r="O48" s="12"/>
    </row>
    <row r="49" spans="1:15" ht="27" x14ac:dyDescent="0.35">
      <c r="B49" s="10"/>
      <c r="C49" s="10"/>
      <c r="D49" s="10"/>
      <c r="E49" s="10"/>
      <c r="F49" s="12"/>
      <c r="G49" s="12"/>
      <c r="H49" s="10"/>
      <c r="I49" s="10"/>
      <c r="J49" s="63"/>
      <c r="K49" s="10"/>
      <c r="L49" s="10"/>
      <c r="M49" s="10"/>
      <c r="N49" s="10"/>
      <c r="O49" s="12"/>
    </row>
    <row r="50" spans="1:15" ht="27" x14ac:dyDescent="0.35">
      <c r="B50" s="10"/>
      <c r="C50" s="10"/>
      <c r="D50" s="10"/>
      <c r="E50" s="10"/>
      <c r="F50" s="12"/>
      <c r="G50" s="12"/>
      <c r="H50" s="10"/>
      <c r="I50" s="10"/>
      <c r="J50" s="64"/>
      <c r="K50" s="58"/>
      <c r="L50" s="58" t="s">
        <v>52</v>
      </c>
      <c r="M50" s="59"/>
      <c r="N50" s="59"/>
      <c r="O50" s="59"/>
    </row>
    <row r="51" spans="1:15" x14ac:dyDescent="0.2">
      <c r="B51" s="10"/>
      <c r="C51" s="10"/>
      <c r="D51" s="10"/>
      <c r="E51" s="10"/>
      <c r="F51" s="12"/>
      <c r="G51" s="22"/>
      <c r="H51" s="10"/>
      <c r="I51" s="10"/>
      <c r="K51" s="10"/>
      <c r="L51" s="10"/>
      <c r="M51" s="10"/>
      <c r="N51" s="10"/>
      <c r="O51" s="12"/>
    </row>
    <row r="52" spans="1:15" x14ac:dyDescent="0.2">
      <c r="B52" s="10"/>
      <c r="C52" s="10"/>
      <c r="D52" s="10"/>
      <c r="E52" s="10"/>
      <c r="F52" s="12"/>
      <c r="G52" s="38"/>
      <c r="H52" s="38"/>
      <c r="I52" s="10"/>
      <c r="K52" s="10"/>
      <c r="L52" s="10"/>
      <c r="M52" s="10"/>
      <c r="N52" s="10"/>
      <c r="O52" s="12"/>
    </row>
    <row r="53" spans="1:15" x14ac:dyDescent="0.2">
      <c r="B53" s="10"/>
      <c r="C53" s="10"/>
      <c r="D53" s="10"/>
      <c r="E53" s="10"/>
      <c r="F53" s="12"/>
      <c r="G53" s="12"/>
      <c r="H53" s="10"/>
      <c r="I53" s="10"/>
      <c r="K53" s="10"/>
      <c r="L53" s="10"/>
      <c r="M53" s="10"/>
      <c r="N53" s="10"/>
      <c r="O53" s="12"/>
    </row>
    <row r="54" spans="1:15" ht="18.75" x14ac:dyDescent="0.3">
      <c r="A54" s="86" t="s">
        <v>67</v>
      </c>
      <c r="B54" s="86"/>
      <c r="C54" s="43"/>
      <c r="D54" s="43"/>
      <c r="E54" s="43"/>
      <c r="F54" s="43"/>
      <c r="G54" s="12"/>
      <c r="H54" s="10"/>
      <c r="I54" s="10"/>
      <c r="K54" s="10"/>
      <c r="L54" s="10"/>
      <c r="M54" s="10"/>
      <c r="N54" s="10"/>
      <c r="O54" s="12"/>
    </row>
    <row r="55" spans="1:15" x14ac:dyDescent="0.2">
      <c r="A55" s="82" t="s">
        <v>2</v>
      </c>
      <c r="B55" s="82"/>
      <c r="C55" s="44"/>
      <c r="D55" s="44"/>
      <c r="E55" s="44"/>
      <c r="F55" s="44"/>
      <c r="G55" s="12"/>
      <c r="H55" s="10"/>
      <c r="I55" s="10"/>
      <c r="K55" s="10"/>
      <c r="L55" s="10"/>
      <c r="M55" s="10"/>
      <c r="N55" s="10"/>
      <c r="O55" s="12"/>
    </row>
    <row r="56" spans="1:15" x14ac:dyDescent="0.2">
      <c r="A56" s="28"/>
      <c r="B56" s="10"/>
      <c r="C56" s="10"/>
      <c r="D56" s="10"/>
      <c r="E56" s="10"/>
      <c r="F56" s="12"/>
      <c r="G56" s="24"/>
      <c r="H56" s="10"/>
      <c r="I56" s="10"/>
      <c r="K56" s="10"/>
      <c r="L56" s="10"/>
      <c r="M56" s="10"/>
      <c r="N56" s="10"/>
      <c r="O56" s="12"/>
    </row>
    <row r="57" spans="1:15" x14ac:dyDescent="0.2">
      <c r="B57" s="10"/>
      <c r="C57" s="10"/>
      <c r="D57" s="12"/>
      <c r="E57" s="10"/>
      <c r="F57" s="12"/>
      <c r="G57" s="24"/>
      <c r="H57" s="10"/>
      <c r="I57" s="10"/>
      <c r="K57" s="10"/>
      <c r="L57" s="10"/>
      <c r="M57" s="10"/>
      <c r="N57" s="10"/>
      <c r="O57" s="12"/>
    </row>
    <row r="58" spans="1:15" x14ac:dyDescent="0.2">
      <c r="A58" s="32" t="s">
        <v>5</v>
      </c>
      <c r="B58" s="10"/>
      <c r="C58" s="10"/>
      <c r="D58" s="10"/>
      <c r="E58" s="10"/>
      <c r="F58" s="49">
        <v>15000</v>
      </c>
      <c r="G58" s="24"/>
      <c r="H58" s="10"/>
      <c r="I58" s="10"/>
      <c r="K58" s="10"/>
      <c r="L58" s="10"/>
      <c r="M58" s="10"/>
      <c r="N58" s="10"/>
      <c r="O58" s="12"/>
    </row>
    <row r="59" spans="1:15" x14ac:dyDescent="0.2">
      <c r="A59" s="32" t="s">
        <v>6</v>
      </c>
      <c r="B59" s="10"/>
      <c r="C59" s="10"/>
      <c r="D59" s="10"/>
      <c r="E59" s="10"/>
      <c r="F59" s="50">
        <v>50400</v>
      </c>
      <c r="G59" s="10"/>
      <c r="H59" s="10"/>
      <c r="I59" s="10"/>
      <c r="K59" s="10"/>
      <c r="L59" s="10"/>
      <c r="M59" s="10"/>
      <c r="N59" s="10"/>
      <c r="O59" s="12"/>
    </row>
    <row r="60" spans="1:15" ht="20.25" x14ac:dyDescent="0.3">
      <c r="B60" s="10"/>
      <c r="C60" s="10"/>
      <c r="D60" s="10"/>
      <c r="E60" s="10"/>
      <c r="F60" s="50">
        <f>SUM(F58:F59)</f>
        <v>65400</v>
      </c>
      <c r="G60" s="10"/>
      <c r="H60" s="10"/>
      <c r="I60" s="10"/>
      <c r="K60" s="27"/>
      <c r="L60" s="9" t="s">
        <v>53</v>
      </c>
      <c r="M60" s="10"/>
      <c r="N60" s="10"/>
      <c r="O60" s="12"/>
    </row>
    <row r="61" spans="1:15" x14ac:dyDescent="0.2">
      <c r="B61" s="10"/>
      <c r="C61" s="10"/>
      <c r="D61" s="10"/>
      <c r="E61" s="10"/>
      <c r="F61" s="49"/>
      <c r="G61" s="10"/>
      <c r="H61" s="10"/>
      <c r="I61" s="10"/>
      <c r="K61" s="10"/>
      <c r="L61" s="54"/>
      <c r="M61" s="10"/>
      <c r="N61" s="10"/>
      <c r="O61" s="12"/>
    </row>
    <row r="62" spans="1:15" ht="20.25" x14ac:dyDescent="0.3">
      <c r="A62" s="32" t="s">
        <v>7</v>
      </c>
      <c r="B62" s="10"/>
      <c r="C62" s="10"/>
      <c r="D62" s="10"/>
      <c r="E62" s="10"/>
      <c r="F62" s="45">
        <v>6600</v>
      </c>
      <c r="G62" s="10"/>
      <c r="H62" s="10"/>
      <c r="I62" s="10"/>
      <c r="K62" s="27"/>
      <c r="L62" s="60">
        <f>D4</f>
        <v>2011</v>
      </c>
      <c r="M62" s="10"/>
      <c r="N62" s="10"/>
      <c r="O62" s="12"/>
    </row>
    <row r="63" spans="1:15" x14ac:dyDescent="0.2">
      <c r="A63" s="32" t="s">
        <v>22</v>
      </c>
      <c r="B63" s="10"/>
      <c r="C63" s="10"/>
      <c r="D63" s="10"/>
      <c r="E63" s="10"/>
      <c r="F63" s="45">
        <v>2500</v>
      </c>
      <c r="G63" s="10"/>
      <c r="H63" s="10"/>
      <c r="I63" s="10"/>
      <c r="K63" s="10"/>
      <c r="L63" s="54"/>
      <c r="M63" s="10"/>
      <c r="N63" s="10"/>
      <c r="O63" s="12"/>
    </row>
    <row r="64" spans="1:15" ht="18.75" x14ac:dyDescent="0.3">
      <c r="A64" s="32" t="s">
        <v>25</v>
      </c>
      <c r="B64" s="10"/>
      <c r="C64" s="10"/>
      <c r="D64" s="10"/>
      <c r="E64" s="10"/>
      <c r="F64" s="45">
        <v>1300</v>
      </c>
      <c r="G64" s="10"/>
      <c r="H64" s="10"/>
      <c r="I64" s="10"/>
      <c r="K64" s="10"/>
      <c r="L64" s="62" t="s">
        <v>66</v>
      </c>
      <c r="M64" s="10"/>
      <c r="N64" s="10"/>
      <c r="O64" s="12"/>
    </row>
    <row r="65" spans="1:15" x14ac:dyDescent="0.2">
      <c r="A65" s="32" t="s">
        <v>23</v>
      </c>
      <c r="B65" s="10"/>
      <c r="C65" s="10"/>
      <c r="D65" s="10"/>
      <c r="E65" s="10"/>
      <c r="F65" s="45">
        <v>5000</v>
      </c>
      <c r="G65" s="10"/>
      <c r="H65" s="10"/>
      <c r="I65" s="10"/>
      <c r="K65" s="10"/>
      <c r="L65" s="10"/>
      <c r="M65" s="10"/>
      <c r="N65" s="10"/>
      <c r="O65" s="12"/>
    </row>
    <row r="66" spans="1:15" x14ac:dyDescent="0.2">
      <c r="A66" s="32" t="s">
        <v>24</v>
      </c>
      <c r="B66" s="10"/>
      <c r="C66" s="10"/>
      <c r="D66" s="10"/>
      <c r="E66" s="10"/>
      <c r="F66" s="45">
        <v>7000</v>
      </c>
      <c r="G66" s="10"/>
      <c r="H66" s="10"/>
      <c r="I66" s="10"/>
      <c r="K66" s="10"/>
      <c r="L66" s="10"/>
      <c r="M66" s="10"/>
      <c r="N66" s="10"/>
      <c r="O66" s="12"/>
    </row>
    <row r="67" spans="1:15" x14ac:dyDescent="0.2">
      <c r="A67" s="32" t="s">
        <v>11</v>
      </c>
      <c r="B67" s="10"/>
      <c r="C67" s="10"/>
      <c r="D67" s="10"/>
      <c r="E67" s="10"/>
      <c r="F67" s="45">
        <v>2000</v>
      </c>
      <c r="G67" s="10"/>
      <c r="H67" s="10"/>
      <c r="I67" s="10"/>
      <c r="K67" s="10"/>
      <c r="L67" s="10"/>
      <c r="M67" s="10"/>
      <c r="N67" s="10"/>
      <c r="O67" s="12"/>
    </row>
    <row r="68" spans="1:15" x14ac:dyDescent="0.2">
      <c r="A68" s="32" t="s">
        <v>12</v>
      </c>
      <c r="B68" s="10"/>
      <c r="C68" s="10"/>
      <c r="D68" s="10"/>
      <c r="E68" s="10"/>
      <c r="F68" s="45">
        <v>2000</v>
      </c>
      <c r="G68" s="10"/>
      <c r="H68" s="10"/>
      <c r="I68" s="10"/>
      <c r="K68" s="10"/>
      <c r="L68" s="10"/>
      <c r="M68" s="10"/>
      <c r="N68" s="10"/>
      <c r="O68" s="12"/>
    </row>
    <row r="69" spans="1:15" x14ac:dyDescent="0.2">
      <c r="A69" s="31" t="s">
        <v>49</v>
      </c>
      <c r="B69" s="15"/>
      <c r="C69" s="15"/>
      <c r="D69" s="10"/>
      <c r="E69" s="10"/>
      <c r="F69" s="45">
        <v>2800</v>
      </c>
      <c r="G69" s="10"/>
      <c r="H69" s="10"/>
      <c r="I69" s="10"/>
      <c r="K69" s="10"/>
      <c r="L69" s="10"/>
      <c r="M69" s="10"/>
      <c r="N69" s="10"/>
      <c r="O69" s="12"/>
    </row>
    <row r="70" spans="1:15" x14ac:dyDescent="0.2">
      <c r="A70" s="32" t="s">
        <v>50</v>
      </c>
      <c r="B70" s="10"/>
      <c r="C70" s="10"/>
      <c r="D70" s="10"/>
      <c r="E70" s="10"/>
      <c r="F70" s="45">
        <v>9300</v>
      </c>
      <c r="G70" s="10"/>
      <c r="H70" s="10"/>
      <c r="I70" s="10"/>
      <c r="K70" s="10"/>
      <c r="L70" s="10"/>
      <c r="M70" s="10"/>
      <c r="N70" s="10"/>
      <c r="O70" s="12"/>
    </row>
    <row r="71" spans="1:15" x14ac:dyDescent="0.2">
      <c r="A71" s="32" t="s">
        <v>51</v>
      </c>
      <c r="B71" s="10"/>
      <c r="C71" s="10"/>
      <c r="D71" s="10"/>
      <c r="E71" s="10"/>
      <c r="F71" s="45">
        <v>1200</v>
      </c>
      <c r="G71" s="10"/>
      <c r="H71" s="10"/>
      <c r="I71" s="10"/>
      <c r="K71" s="10"/>
      <c r="L71" s="10"/>
      <c r="M71" s="10"/>
      <c r="N71" s="10"/>
      <c r="O71" s="12"/>
    </row>
    <row r="72" spans="1:15" x14ac:dyDescent="0.2">
      <c r="B72" s="10"/>
      <c r="C72" s="10"/>
      <c r="D72" s="10"/>
      <c r="E72" s="10"/>
      <c r="F72" s="51">
        <f>SUM(F62:F71)</f>
        <v>39700</v>
      </c>
      <c r="G72" s="26"/>
      <c r="H72" s="10"/>
      <c r="I72" s="10"/>
      <c r="K72" s="10"/>
      <c r="L72" s="10"/>
      <c r="M72" s="10"/>
      <c r="N72" s="10"/>
      <c r="O72" s="12"/>
    </row>
    <row r="73" spans="1:15" x14ac:dyDescent="0.2">
      <c r="B73" s="10"/>
      <c r="C73" s="10"/>
      <c r="D73" s="10"/>
      <c r="E73" s="10"/>
      <c r="F73" s="45"/>
      <c r="G73" s="10"/>
      <c r="H73" s="10"/>
      <c r="I73" s="10"/>
      <c r="K73" s="10"/>
      <c r="L73" s="10"/>
      <c r="M73" s="10"/>
      <c r="N73" s="10"/>
      <c r="O73" s="12"/>
    </row>
    <row r="74" spans="1:15" x14ac:dyDescent="0.2">
      <c r="A74" s="32" t="s">
        <v>16</v>
      </c>
      <c r="B74" s="10"/>
      <c r="C74" s="10"/>
      <c r="D74" s="10"/>
      <c r="E74" s="10"/>
      <c r="F74" s="48">
        <f>+F60-F72</f>
        <v>25700</v>
      </c>
      <c r="G74" s="26"/>
      <c r="H74" s="10"/>
      <c r="I74" s="10"/>
      <c r="K74" s="10"/>
      <c r="L74" s="10"/>
      <c r="M74" s="10"/>
      <c r="N74" s="10"/>
      <c r="O74" s="12"/>
    </row>
    <row r="75" spans="1:15" x14ac:dyDescent="0.2">
      <c r="G75" s="10"/>
      <c r="H75" s="10"/>
      <c r="I75" s="10"/>
      <c r="K75" s="10"/>
      <c r="L75" s="10"/>
      <c r="M75" s="10"/>
      <c r="N75" s="10"/>
      <c r="O75" s="12"/>
    </row>
    <row r="76" spans="1:15" x14ac:dyDescent="0.2">
      <c r="A76" s="32" t="s">
        <v>54</v>
      </c>
      <c r="B76" s="10"/>
      <c r="C76" s="10"/>
      <c r="D76" s="10"/>
      <c r="E76" s="10"/>
      <c r="F76" s="45">
        <v>21000</v>
      </c>
      <c r="G76" s="10"/>
      <c r="H76" s="10"/>
      <c r="I76" s="10"/>
      <c r="K76" s="10"/>
      <c r="L76" s="10"/>
      <c r="M76" s="10"/>
      <c r="N76" s="10"/>
      <c r="O76" s="12"/>
    </row>
    <row r="77" spans="1:15" x14ac:dyDescent="0.2">
      <c r="A77" s="32" t="s">
        <v>60</v>
      </c>
      <c r="B77" s="10"/>
      <c r="C77" s="10"/>
      <c r="D77" s="10"/>
      <c r="E77" s="10"/>
      <c r="F77" s="47">
        <v>-5100</v>
      </c>
      <c r="G77" s="26"/>
      <c r="H77" s="10"/>
      <c r="I77" s="10"/>
      <c r="K77" s="10"/>
      <c r="L77" s="10"/>
      <c r="M77" s="10"/>
      <c r="N77" s="10"/>
      <c r="O77" s="12"/>
    </row>
    <row r="78" spans="1:15" x14ac:dyDescent="0.2">
      <c r="B78" s="10"/>
      <c r="C78" s="10"/>
      <c r="D78" s="10"/>
      <c r="E78" s="10"/>
      <c r="F78" s="51">
        <f>SUM(F76:F77)</f>
        <v>15900</v>
      </c>
      <c r="G78" s="26"/>
      <c r="H78" s="10"/>
      <c r="I78" s="10"/>
      <c r="K78" s="10"/>
      <c r="L78" s="10"/>
      <c r="M78" s="10"/>
      <c r="N78" s="10"/>
      <c r="O78" s="12"/>
    </row>
    <row r="79" spans="1:15" x14ac:dyDescent="0.2">
      <c r="B79" s="10"/>
      <c r="C79" s="10"/>
      <c r="D79" s="10"/>
      <c r="E79" s="10"/>
      <c r="F79" s="45"/>
      <c r="G79" s="10"/>
      <c r="H79" s="10"/>
      <c r="I79" s="10"/>
      <c r="K79" s="10"/>
      <c r="L79" s="10"/>
      <c r="M79" s="10"/>
      <c r="N79" s="10"/>
      <c r="O79" s="12"/>
    </row>
    <row r="80" spans="1:15" x14ac:dyDescent="0.2">
      <c r="A80" s="32" t="s">
        <v>26</v>
      </c>
      <c r="B80" s="10"/>
      <c r="C80" s="10"/>
      <c r="D80" s="10"/>
      <c r="E80" s="10"/>
      <c r="F80" s="45">
        <f>+F74+F78</f>
        <v>41600</v>
      </c>
      <c r="G80" s="10"/>
      <c r="H80" s="10"/>
      <c r="I80" s="10"/>
      <c r="K80" s="10"/>
      <c r="L80" s="10"/>
      <c r="M80" s="10"/>
      <c r="N80" s="10"/>
      <c r="O80" s="12"/>
    </row>
    <row r="81" spans="1:17" x14ac:dyDescent="0.2">
      <c r="A81" s="32" t="s">
        <v>27</v>
      </c>
      <c r="B81" s="10"/>
      <c r="C81" s="10"/>
      <c r="D81" s="10"/>
      <c r="E81" s="10"/>
      <c r="F81" s="45"/>
      <c r="G81" s="10"/>
      <c r="H81" s="10"/>
      <c r="I81" s="10"/>
      <c r="K81" s="10"/>
      <c r="L81" s="10"/>
      <c r="M81" s="10"/>
      <c r="N81" s="10"/>
      <c r="O81" s="12"/>
    </row>
    <row r="82" spans="1:17" x14ac:dyDescent="0.2">
      <c r="B82" s="10" t="s">
        <v>28</v>
      </c>
      <c r="C82" s="10"/>
      <c r="D82" s="10"/>
      <c r="E82" s="10"/>
      <c r="F82" s="47">
        <v>34810</v>
      </c>
      <c r="G82" s="10"/>
      <c r="H82" s="10"/>
      <c r="I82" s="10"/>
      <c r="K82" s="10"/>
      <c r="L82" s="10"/>
      <c r="M82" s="10"/>
      <c r="N82" s="10"/>
      <c r="O82" s="12"/>
    </row>
    <row r="83" spans="1:17" ht="13.5" thickBot="1" x14ac:dyDescent="0.25">
      <c r="A83" s="32" t="s">
        <v>55</v>
      </c>
      <c r="B83" s="10"/>
      <c r="C83" s="10"/>
      <c r="D83" s="10"/>
      <c r="E83" s="10"/>
      <c r="F83" s="52">
        <f>+F80-F82</f>
        <v>6790</v>
      </c>
      <c r="G83" s="26"/>
      <c r="H83" s="10"/>
      <c r="I83" s="10"/>
      <c r="J83" s="81" t="s">
        <v>56</v>
      </c>
      <c r="K83" s="81"/>
      <c r="L83" s="81"/>
      <c r="M83" s="10"/>
      <c r="N83" s="10"/>
      <c r="O83" s="12"/>
    </row>
    <row r="84" spans="1:17" ht="13.5" thickTop="1" x14ac:dyDescent="0.2">
      <c r="G84" s="10"/>
      <c r="K84" s="75"/>
      <c r="L84" s="75"/>
      <c r="N84" s="75"/>
      <c r="O84" s="12"/>
    </row>
    <row r="85" spans="1:17" x14ac:dyDescent="0.2">
      <c r="B85" s="10"/>
      <c r="C85" s="10"/>
      <c r="D85" s="10"/>
      <c r="E85" s="10"/>
      <c r="F85" s="48"/>
      <c r="G85" s="26"/>
      <c r="H85" s="10"/>
      <c r="I85" s="10"/>
      <c r="K85" s="61"/>
      <c r="L85" s="61"/>
      <c r="M85" s="61"/>
      <c r="N85" s="61"/>
      <c r="O85" s="61"/>
    </row>
    <row r="86" spans="1:17" x14ac:dyDescent="0.2">
      <c r="G86" s="26"/>
      <c r="H86" s="10"/>
      <c r="I86" s="10"/>
      <c r="J86" s="34"/>
    </row>
    <row r="87" spans="1:17" x14ac:dyDescent="0.2">
      <c r="B87" s="10"/>
      <c r="C87" s="10"/>
      <c r="D87" s="10"/>
      <c r="E87" s="10"/>
      <c r="F87" s="48"/>
      <c r="G87" s="10"/>
      <c r="H87" s="10"/>
      <c r="I87" s="10"/>
      <c r="K87" s="6"/>
      <c r="L87" s="6"/>
      <c r="M87" s="6"/>
      <c r="N87" s="6"/>
      <c r="O87" s="5"/>
    </row>
    <row r="88" spans="1:17" x14ac:dyDescent="0.2">
      <c r="A88" s="34"/>
      <c r="B88" s="26"/>
      <c r="C88" s="26"/>
      <c r="D88" s="26"/>
      <c r="E88" s="26"/>
      <c r="F88" s="48"/>
      <c r="G88" s="1"/>
    </row>
    <row r="89" spans="1:17" x14ac:dyDescent="0.2">
      <c r="A89" s="37"/>
      <c r="B89" s="26"/>
      <c r="C89" s="26"/>
      <c r="D89" s="10"/>
      <c r="E89" s="10"/>
      <c r="F89" s="26"/>
      <c r="G89" s="6"/>
      <c r="H89" s="6"/>
      <c r="I89" s="6"/>
      <c r="P89" s="6"/>
      <c r="Q89" s="6"/>
    </row>
    <row r="90" spans="1:17" x14ac:dyDescent="0.2">
      <c r="B90" s="10"/>
      <c r="C90" s="10"/>
      <c r="D90" s="10"/>
      <c r="E90" s="10"/>
      <c r="F90" s="10"/>
      <c r="G90" s="1"/>
    </row>
    <row r="91" spans="1:17" x14ac:dyDescent="0.2">
      <c r="F91" s="1"/>
      <c r="G91" s="1"/>
    </row>
    <row r="92" spans="1:17" x14ac:dyDescent="0.2">
      <c r="A92" s="34"/>
      <c r="B92" s="6"/>
      <c r="C92" s="6"/>
      <c r="D92" s="6"/>
      <c r="E92" s="6"/>
      <c r="F92" s="6"/>
      <c r="G92" s="1"/>
    </row>
    <row r="93" spans="1:17" x14ac:dyDescent="0.2">
      <c r="F93" s="1"/>
      <c r="G93" s="6"/>
    </row>
    <row r="94" spans="1:17" x14ac:dyDescent="0.2">
      <c r="F94" s="1"/>
      <c r="G94" s="6"/>
    </row>
    <row r="95" spans="1:17" x14ac:dyDescent="0.2">
      <c r="F95" s="1"/>
      <c r="G95" s="1"/>
    </row>
    <row r="96" spans="1:17" x14ac:dyDescent="0.2">
      <c r="F96" s="6"/>
      <c r="G96" s="1"/>
    </row>
    <row r="97" spans="6:7" x14ac:dyDescent="0.2">
      <c r="F97" s="6"/>
      <c r="G97" s="1"/>
    </row>
    <row r="98" spans="6:7" x14ac:dyDescent="0.2">
      <c r="F98" s="1"/>
      <c r="G98" s="1"/>
    </row>
    <row r="99" spans="6:7" x14ac:dyDescent="0.2">
      <c r="F99" s="1"/>
      <c r="G99" s="1"/>
    </row>
    <row r="100" spans="6:7" x14ac:dyDescent="0.2">
      <c r="F100" s="1"/>
    </row>
    <row r="101" spans="6:7" x14ac:dyDescent="0.2">
      <c r="F101" s="1"/>
    </row>
    <row r="102" spans="6:7" x14ac:dyDescent="0.2">
      <c r="F102" s="1"/>
    </row>
  </sheetData>
  <mergeCells count="7">
    <mergeCell ref="J83:L83"/>
    <mergeCell ref="A55:B55"/>
    <mergeCell ref="J1:O1"/>
    <mergeCell ref="J2:O2"/>
    <mergeCell ref="A1:F1"/>
    <mergeCell ref="A2:F2"/>
    <mergeCell ref="A54:B54"/>
  </mergeCells>
  <phoneticPr fontId="5" type="noConversion"/>
  <printOptions horizontalCentered="1"/>
  <pageMargins left="0.59055118110236227" right="0.59055118110236227" top="0.31496062992125984" bottom="0.43307086614173229" header="1.0236220472440944" footer="0.15748031496062992"/>
  <pageSetup paperSize="9" scale="94" fitToWidth="2" fitToHeight="2" pageOrder="overThenDown" orientation="landscape" r:id="rId1"/>
  <headerFooter scaleWithDoc="0" alignWithMargins="0"/>
  <rowBreaks count="1" manualBreakCount="1">
    <brk id="50" max="1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772" ma:contentTypeDescription="EM Dokument med EDH egenskaber" ma:contentTypeScope="" ma:versionID="66ad335f913d6460a2d4640519a6583b">
  <xsd:schema xmlns:xsd="http://www.w3.org/2001/XMLSchema" xmlns:p="http://schemas.microsoft.com/office/2006/metadata/properties" xmlns:ns2="f9a00ae7-a377-4732-a2e9-ccee53bb4615" targetNamespace="http://schemas.microsoft.com/office/2006/metadata/properties" ma:root="true" ma:fieldsID="866fa0b5df4f6668c23266dc0b432c83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Regnskab" minOccurs="0"/>
                <xsd:element ref="ns2:Projektnr" minOccurs="0"/>
                <xsd:element ref="ns2:Installationsnr" minOccurs="0"/>
                <xsd:element ref="ns2:Status."/>
                <xsd:element ref="ns2:Dokumenttype"/>
                <xsd:element ref="ns2:Nota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9a00ae7-a377-4732-a2e9-ccee53bb4615" elementFormDefault="qualified">
    <xsd:import namespace="http://schemas.microsoft.com/office/2006/documentManagement/types"/>
    <xsd:element name="Ansvarlig" ma:index="2" ma:displayName="Ansvarlig" ma:list="UserInfo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3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4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5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6" nillable="true" ma:displayName="Kundenr" ma:internalName="Kundenr">
      <xsd:simpleType>
        <xsd:restriction base="dms:Text">
          <xsd:maxLength value="255"/>
        </xsd:restriction>
      </xsd:simpleType>
    </xsd:element>
    <xsd:element name="Regnskab" ma:index="7" nillable="true" ma:displayName="Regnskab" ma:format="Dropdown" ma:internalName="Regnskab">
      <xsd:simpleType>
        <xsd:restriction base="dms:Choice">
          <xsd:enumeration value="AFR"/>
          <xsd:enumeration value="EM"/>
          <xsd:enumeration value="EMN"/>
          <xsd:enumeration value="EMV"/>
          <xsd:enumeration value="EMF"/>
          <xsd:enumeration value="EGF"/>
          <xsd:enumeration value="EGH"/>
          <xsd:enumeration value="EMA"/>
          <xsd:enumeration value="EMR"/>
          <xsd:enumeration value="EMU"/>
          <xsd:enumeration value="TMN"/>
          <xsd:enumeration value="EMS"/>
        </xsd:restriction>
      </xsd:simpleType>
    </xsd:element>
    <xsd:element name="Projektnr" ma:index="8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9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0" ma:displayName="Status." ma:default="Kladde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1" ma:displayName="Dokumenttype" ma:default="Udgående post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2" nillable="true" ma:displayName="Notat" ma:internalName="Notat">
      <xsd:simpleType>
        <xsd:restriction base="dms:Note"/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Ansvarlig xmlns="f9a00ae7-a377-4732-a2e9-ccee53bb4615">
      <UserInfo>
        <DisplayName>Thomas Milling</DisplayName>
        <AccountId>3047</AccountId>
        <AccountType/>
      </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  <Regnskab xmlns="f9a00ae7-a377-4732-a2e9-ccee53bb4615" xsi:nil="true"/>
  </documentManagement>
</p:properties>
</file>

<file path=customXml/item3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4.xml><?xml version="1.0" encoding="utf-8"?>
<?mso-contentType ?>
<spe:Receivers xmlns:spe="http://schemas.microsoft.com/sharepoint/events">
  <Receiver>
    <Name>Policy Auditing</Name>
    <Type>10001</Type>
    <SequenceNumber>1100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10002</Type>
    <SequenceNumber>1101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10004</Type>
    <SequenceNumber>1102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10006</Type>
    <SequenceNumber>1103</SequenceNumber>
    <Assembly>Microsoft.Office.Policy, Version=12.0.0.0, Culture=neutral, PublicKeyToken=71e9bce111e9429c</Assembly>
    <Class>Microsoft.Office.RecordsManagement.Internal.AuditHandler</Class>
    <Data/>
    <Filter/>
  </Receiver>
</spe:Receivers>
</file>

<file path=customXml/item5.xml><?xml version="1.0" encoding="utf-8"?>
<LongProperties xmlns="http://schemas.microsoft.com/office/2006/metadata/longProperties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2A7E757-9D3E-4426-A8CB-AC1A7689E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6BB0385-11DE-4B16-AC79-828E0D8E9E9B}">
  <ds:schemaRefs>
    <ds:schemaRef ds:uri="http://purl.org/dc/elements/1.1/"/>
    <ds:schemaRef ds:uri="f9a00ae7-a377-4732-a2e9-ccee53bb4615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8D16ADA2-1EFB-44AE-91C8-49D182430D1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2011</vt:lpstr>
      <vt:lpstr>'2011'!Udskriftsområde</vt:lpstr>
    </vt:vector>
  </TitlesOfParts>
  <Company>EnergiMidt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Bente Nørgaard Skovbjerg</cp:lastModifiedBy>
  <cp:lastPrinted>2012-03-05T13:34:45Z</cp:lastPrinted>
  <dcterms:created xsi:type="dcterms:W3CDTF">2008-02-21T08:02:48Z</dcterms:created>
  <dcterms:modified xsi:type="dcterms:W3CDTF">2012-03-06T05:59:41Z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  <property fmtid="{D5CDD505-2E9C-101B-9397-08002B2CF9AE}" pid="5" name="ContentTypeId">
    <vt:lpwstr>0x010100C664CEBAF9840B4BAD7254E24D0728F3010046CF231B72910C4C9AE41414FDA8421A</vt:lpwstr>
  </property>
</Properties>
</file>